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1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1" i="4"/>
  <c r="E31"/>
  <c r="D18" i="1" l="1"/>
  <c r="D166" i="4"/>
  <c r="E166" s="1"/>
  <c r="E159"/>
  <c r="D159"/>
  <c r="E153"/>
  <c r="E151"/>
  <c r="E150"/>
  <c r="E148"/>
  <c r="E147"/>
  <c r="E145"/>
  <c r="E144"/>
  <c r="E143"/>
  <c r="E142"/>
  <c r="E141"/>
  <c r="E140"/>
  <c r="E139"/>
  <c r="E137"/>
  <c r="E136"/>
  <c r="E133"/>
  <c r="E132"/>
  <c r="E131"/>
  <c r="E129"/>
  <c r="D127"/>
  <c r="E127" s="1"/>
  <c r="E16"/>
  <c r="D16"/>
  <c r="E15"/>
  <c r="D15"/>
  <c r="E14"/>
  <c r="D14"/>
  <c r="E13"/>
  <c r="D13"/>
  <c r="E12"/>
  <c r="E11"/>
  <c r="E9"/>
  <c r="C7" i="1"/>
  <c r="D158" i="4" l="1"/>
  <c r="E158" s="1"/>
  <c r="C54" i="1"/>
  <c r="D64"/>
  <c r="C64"/>
  <c r="D59"/>
  <c r="C59"/>
  <c r="D54"/>
  <c r="E27"/>
  <c r="E25"/>
  <c r="D23"/>
  <c r="C23"/>
  <c r="D13"/>
  <c r="C13"/>
  <c r="E23" l="1"/>
  <c r="D28"/>
  <c r="C18"/>
  <c r="C28"/>
  <c r="D48"/>
  <c r="C48"/>
  <c r="D43"/>
  <c r="C43"/>
  <c r="D38"/>
  <c r="C38"/>
  <c r="D33"/>
  <c r="C33"/>
  <c r="E20"/>
  <c r="E22"/>
  <c r="E32"/>
  <c r="E37"/>
  <c r="E42"/>
  <c r="E47"/>
  <c r="E15"/>
  <c r="E17"/>
  <c r="E9"/>
  <c r="D7"/>
  <c r="D69" l="1"/>
  <c r="C69"/>
  <c r="E28"/>
  <c r="E18"/>
  <c r="E43"/>
  <c r="E38"/>
  <c r="E33"/>
  <c r="E13"/>
  <c r="E7"/>
  <c r="E69" l="1"/>
</calcChain>
</file>

<file path=xl/sharedStrings.xml><?xml version="1.0" encoding="utf-8"?>
<sst xmlns="http://schemas.openxmlformats.org/spreadsheetml/2006/main" count="541" uniqueCount="314">
  <si>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</si>
  <si>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</si>
  <si>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</si>
  <si>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</si>
  <si>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</si>
  <si>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</si>
  <si>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</si>
  <si>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</si>
  <si>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</si>
  <si>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</si>
  <si>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</si>
  <si>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</si>
  <si>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</si>
  <si>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</si>
  <si>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</si>
  <si>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</si>
  <si>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</si>
  <si>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</si>
  <si>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</si>
  <si>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</si>
  <si>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</si>
  <si>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</si>
  <si>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</si>
  <si>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За 2022 год</t>
  </si>
  <si>
    <t>Запланирован-ный объем финансирования   (тыс. руб.) на 2022 год</t>
  </si>
  <si>
    <t>Профинансировано(тыс. руб.) за 1 квартал 2022 года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</si>
  <si>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</si>
  <si>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</si>
  <si>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Комплексы процессных мероприятий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</si>
  <si>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</si>
  <si>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 процессных мероприятий "Жилищно-коммунальное хозяйство и благоустройство территории"</t>
  </si>
  <si>
    <t>Комплекс процессных мероприятий "Сохранение и развитие культуры"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</si>
  <si>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</si>
  <si>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</si>
  <si>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"Развитие и поддержка малого и среднего предпринимательства"</t>
  </si>
  <si>
    <t>Комплекс процессных мероприятий "Формирование законопослушного поведения участников дорожного движения"</t>
  </si>
  <si>
    <t>Комплекс процессных мероприятий "Газификация"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</si>
  <si>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</si>
  <si>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</si>
  <si>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федерального проекта "Культурная среда"</t>
  </si>
  <si>
    <t>Мероприятия, направленные на достижение цели федерального проекта "Благоустройство сельских территорий"</t>
  </si>
  <si>
    <t>Мероприятия, направленные на достижение цели федерального проекта "Благоустройство сельских территорий". 
Наименование объекта: Благоустройство пешеходных дорожек внутри дворовой территории домов №№ 6-10 по ул. Санаторская в дер. Большие Тайцы.</t>
  </si>
  <si>
    <t xml:space="preserve">Благоустройство сельских территорий, создание мест (площадок) накопления твердых коммунальных отходов 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</si>
  <si>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</si>
  <si>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 годы»  за 1 квартал 2022 года</t>
  </si>
  <si>
    <t>Приложение №1</t>
  </si>
  <si>
    <t xml:space="preserve"> Показатели социально-экономического развития </t>
  </si>
  <si>
    <t xml:space="preserve">      МО  Таицкое городское поселение Гатчинского муниципального</t>
  </si>
  <si>
    <t xml:space="preserve">     района   Ленинградской области за  1 кв. 2022 года</t>
  </si>
  <si>
    <t xml:space="preserve"> № п/п</t>
  </si>
  <si>
    <t>Наименование показателя</t>
  </si>
  <si>
    <t>Ед. изм.</t>
  </si>
  <si>
    <t>За 1 кв. 2022 г. отчет</t>
  </si>
  <si>
    <t>Темп роста к соответствующему периоду предыдущего года, %</t>
  </si>
  <si>
    <t>1. Демографические показатели</t>
  </si>
  <si>
    <t xml:space="preserve">1.1. </t>
  </si>
  <si>
    <t>Численность постоянного населения (на начало года) - всего ( расчетная)</t>
  </si>
  <si>
    <t>чел.</t>
  </si>
  <si>
    <t>1.2.</t>
  </si>
  <si>
    <t>Число родившихся, всего</t>
  </si>
  <si>
    <t>1.3.</t>
  </si>
  <si>
    <t>Число умерших, всего</t>
  </si>
  <si>
    <t>1.4.</t>
  </si>
  <si>
    <t xml:space="preserve">Миграционный прирост (убыль) </t>
  </si>
  <si>
    <t>1.5.</t>
  </si>
  <si>
    <t>Общий коэффициент рождаемости</t>
  </si>
  <si>
    <t>чел. на 1000 насел.</t>
  </si>
  <si>
    <t>1.6.</t>
  </si>
  <si>
    <t>Общий коэффициент смертности</t>
  </si>
  <si>
    <t>1.7.</t>
  </si>
  <si>
    <t>Коэффициент естественного прироста</t>
  </si>
  <si>
    <t>1.8.</t>
  </si>
  <si>
    <t>Коэффициент миграционного прироста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</si>
  <si>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</si>
  <si>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t>2.1.</t>
  </si>
  <si>
    <t xml:space="preserve">Среднесписочная численность работников - всего </t>
  </si>
  <si>
    <t>из нее: по видам  экономической деятельности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</si>
  <si>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</si>
  <si>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</si>
  <si>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обрабатывающие производства</t>
  </si>
  <si>
    <t xml:space="preserve"> - производство и распределение электроэнергии, газа и воды</t>
  </si>
  <si>
    <t xml:space="preserve"> - строительство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</si>
  <si>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</si>
  <si>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</si>
  <si>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образование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</si>
  <si>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</si>
  <si>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</si>
  <si>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</si>
  <si>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>2.2.</t>
  </si>
  <si>
    <t>Уровень зарегистрированной безработицы от экономически активного населения на конец периода</t>
  </si>
  <si>
    <t>%</t>
  </si>
  <si>
    <t>2.3.</t>
  </si>
  <si>
    <t>Ввод новых рабочих мест на предприятиях и организациях  - всего</t>
  </si>
  <si>
    <t>ед.</t>
  </si>
  <si>
    <t xml:space="preserve"> в том числе: </t>
  </si>
  <si>
    <t xml:space="preserve">      на действующих  предприятиях</t>
  </si>
  <si>
    <t>(указать название предприятия и вид деятельности  по ОКВЭД)</t>
  </si>
  <si>
    <t xml:space="preserve">      на вновь вводимых предприятиях  </t>
  </si>
  <si>
    <t>в том числе по видам экономической деятельности:</t>
  </si>
  <si>
    <t>2.4.</t>
  </si>
  <si>
    <t>Среднемесячная номинальная начисленная заработная плата   в расчете на 1 работника - всего</t>
  </si>
  <si>
    <t>руб.</t>
  </si>
  <si>
    <t>в том числе: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</si>
  <si>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</si>
  <si>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t>3.1.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</si>
  <si>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</si>
  <si>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 xml:space="preserve">тыс. руб. </t>
  </si>
  <si>
    <t>3.2.</t>
  </si>
  <si>
    <t>Производство основных важнейших видов продукции в натуральном выражении (подразделы DA, DB, DC, DD  и т.д.)</t>
  </si>
  <si>
    <t>тонн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</si>
  <si>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</si>
  <si>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4.1.</t>
  </si>
  <si>
    <t>Объем продукции сельского хозяйства в хозяйствах всех категорий</t>
  </si>
  <si>
    <t xml:space="preserve">в том числе: </t>
  </si>
  <si>
    <t xml:space="preserve"> - растениеводство   </t>
  </si>
  <si>
    <t xml:space="preserve"> - животноводство   </t>
  </si>
  <si>
    <t>4.2.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</si>
  <si>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</si>
  <si>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</si>
  <si>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</si>
  <si>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овощи (открытого и закрытого грунта)</t>
  </si>
  <si>
    <t xml:space="preserve"> - мясо (в живом весе)</t>
  </si>
  <si>
    <t xml:space="preserve"> - молоко</t>
  </si>
  <si>
    <t>тыс. т</t>
  </si>
  <si>
    <t xml:space="preserve"> - яйца</t>
  </si>
  <si>
    <t>млн. шт.</t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</si>
  <si>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</si>
  <si>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 xml:space="preserve"> 5.1.</t>
  </si>
  <si>
    <t xml:space="preserve">Оборот розничной торговли </t>
  </si>
  <si>
    <t>тыс. руб.</t>
  </si>
  <si>
    <t xml:space="preserve"> 5.2.</t>
  </si>
  <si>
    <t xml:space="preserve">Оборот общественного питания </t>
  </si>
  <si>
    <t>5.3.</t>
  </si>
  <si>
    <t xml:space="preserve">Объем платных услуг населению 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</si>
  <si>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</si>
  <si>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6.1.</t>
  </si>
  <si>
    <t>Объем инвестиций в основной капитал  - всего</t>
  </si>
  <si>
    <t>тыс. руб</t>
  </si>
  <si>
    <t>6.2.</t>
  </si>
  <si>
    <t>Объем инвестиций в основной капитал по источникам финансирования -  всего</t>
  </si>
  <si>
    <t>федеральный бюджет</t>
  </si>
  <si>
    <t>областной бюджет</t>
  </si>
  <si>
    <t>местный бюджет</t>
  </si>
  <si>
    <t>собственные средства организаций</t>
  </si>
  <si>
    <t>прочие источники</t>
  </si>
  <si>
    <t>6.3.</t>
  </si>
  <si>
    <t xml:space="preserve">Объем работ по виду деятельности "строительство" </t>
  </si>
  <si>
    <t>6.4.</t>
  </si>
  <si>
    <t>Ввод в действие жилых домов</t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</si>
  <si>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</si>
  <si>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t>6.5.</t>
  </si>
  <si>
    <t>Средняя обеспеченность одного жителя общей площадью</t>
  </si>
  <si>
    <t xml:space="preserve"> кв. м/чел</t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</si>
  <si>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</si>
  <si>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7.1.</t>
  </si>
  <si>
    <t>Сальдированный финансовый результат деятельности организаций - всего</t>
  </si>
  <si>
    <t>из него по видам экономической деятельности:</t>
  </si>
  <si>
    <t xml:space="preserve"> - сельское хозяйство</t>
  </si>
  <si>
    <t>7.2.</t>
  </si>
  <si>
    <t>Задолженность на последнюю дату</t>
  </si>
  <si>
    <t xml:space="preserve"> - дебиторская (в т.ч. просроченная)</t>
  </si>
  <si>
    <t>млн.руб.</t>
  </si>
  <si>
    <t xml:space="preserve"> - кредиторская (в т.ч. просроченная)</t>
  </si>
  <si>
    <t xml:space="preserve">        по платежам в бюджеты всех уровней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</si>
  <si>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</si>
  <si>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8.1.</t>
  </si>
  <si>
    <t>Доходы бюджета - всего</t>
  </si>
  <si>
    <t>Налоговые доходы:</t>
  </si>
  <si>
    <t>Налоги на прибыль, доходы</t>
  </si>
  <si>
    <t>Акцизы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</si>
  <si>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</si>
  <si>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</si>
  <si>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</si>
  <si>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</si>
  <si>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</si>
  <si>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 ( наем)</t>
  </si>
  <si>
    <t>Доходы от продажи материальных и нематериальных активов</t>
  </si>
  <si>
    <t>Штрафы, санкции, возмещение ущерба (невыяснн поступл.)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</si>
  <si>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</si>
  <si>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</si>
  <si>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8.2.</t>
  </si>
  <si>
    <t xml:space="preserve">Расходы бюджета - всего              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</si>
  <si>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</si>
  <si>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</si>
  <si>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</si>
  <si>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</si>
  <si>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</si>
  <si>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</si>
  <si>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</si>
  <si>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</si>
  <si>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</si>
  <si>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</si>
  <si>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</si>
  <si>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</si>
  <si>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</si>
  <si>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</si>
  <si>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8.3.</t>
  </si>
  <si>
    <t>Бюджетная обеспеченность по доходам на 1 жителя муниципального района</t>
  </si>
  <si>
    <t>руб./чел.</t>
  </si>
  <si>
    <t>8.4.</t>
  </si>
  <si>
    <t xml:space="preserve">Бюджетная обеспеченность по расходам на 1 жителя муниципального района                                          </t>
  </si>
  <si>
    <t>9. Закупки продукции для муниципальных нужд</t>
  </si>
  <si>
    <t>9.1.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</si>
  <si>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</si>
  <si>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млн. руб.</t>
  </si>
  <si>
    <t>10. Жилищно-коммунальное хозяйство</t>
  </si>
  <si>
    <t>10.1.</t>
  </si>
  <si>
    <t>Количество семей, состоящих на учете по улучшению жилищных условий - всего</t>
  </si>
  <si>
    <t>ед./чел.</t>
  </si>
  <si>
    <t xml:space="preserve">        из них: льготные категории</t>
  </si>
  <si>
    <t>10.2.</t>
  </si>
  <si>
    <t>Период ожидания жилья</t>
  </si>
  <si>
    <t xml:space="preserve"> лет</t>
  </si>
  <si>
    <t>10.3.</t>
  </si>
  <si>
    <t>Удельный вес населения, нуждающегося в жилье</t>
  </si>
  <si>
    <t xml:space="preserve"> %</t>
  </si>
  <si>
    <t>10.4.</t>
  </si>
  <si>
    <t>Доля расходов бюджета на содержание жилищно-коммунального хозяйства</t>
  </si>
  <si>
    <t>10.5.</t>
  </si>
  <si>
    <t>Уровень собираемости жилищно-коммунальных платежей от населения</t>
  </si>
  <si>
    <t>10.6.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</si>
  <si>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</si>
  <si>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</si>
  <si>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</si>
  <si>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</si>
  <si>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</si>
  <si>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10.7.</t>
  </si>
  <si>
    <t>Число семей, получающих субсидии</t>
  </si>
  <si>
    <t>10.8.</t>
  </si>
  <si>
    <t>Число граждан, пользующихся льготами по оплате жилищно-коммунальных услуг</t>
  </si>
  <si>
    <t>10.9.</t>
  </si>
  <si>
    <t>Сумма начисленных субсидий по оплате жилищно-коммунальных услуг</t>
  </si>
  <si>
    <t>10.10.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</si>
  <si>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</si>
  <si>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</si>
  <si>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</si>
  <si>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Предприятие    ООО "Гатчинский мясокомбинат"</t>
  </si>
  <si>
    <t>Муниципальное образование, адрес Таицкое городское поселение д. Б. Тайцы,ул. Ушаковского, дом 7</t>
  </si>
  <si>
    <t>январь - март 2022 года</t>
  </si>
  <si>
    <t>За период с 
начала года
(факт)</t>
  </si>
  <si>
    <t>в % к соотв.
периоду предыдущего года</t>
  </si>
  <si>
    <t>Отгружено товаров собственного производства, выполнено работ и услуг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</si>
  <si>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</si>
  <si>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</si>
  <si>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</si>
  <si>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</si>
  <si>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колбасные изелия</t>
  </si>
  <si>
    <t>Задолженность на отчетную дату:</t>
  </si>
  <si>
    <t xml:space="preserve">  дебиторская/ в том числе просроченная</t>
  </si>
  <si>
    <t xml:space="preserve">  кредиторская/ в том числе просроченная</t>
  </si>
  <si>
    <t xml:space="preserve">               из кредиторской задолженности:</t>
  </si>
  <si>
    <t xml:space="preserve">  задолженность  по оплате труда</t>
  </si>
  <si>
    <t>Прибыль (+,-)</t>
  </si>
  <si>
    <t>Инвестиции в основной капитал -   всего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</si>
  <si>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</si>
  <si>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</si>
  <si>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</si>
  <si>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</si>
  <si>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</si>
  <si>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</si>
  <si>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за
соответств.
период 
предыдущего года</t>
  </si>
  <si>
    <t xml:space="preserve"> производственного назначения                    (с указанием мощности):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</si>
  <si>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</si>
  <si>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</si>
  <si>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</si>
  <si>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</si>
  <si>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</si>
  <si>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</si>
  <si>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</si>
  <si>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</si>
  <si>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</si>
  <si>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</si>
  <si>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</si>
  <si>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</si>
  <si>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</si>
  <si>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</si>
  <si>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 xml:space="preserve"> непроизводственного назначения:</t>
  </si>
  <si>
    <t>Реконструкция водопровода г.Волосово</t>
  </si>
  <si>
    <t>км.</t>
  </si>
  <si>
    <t>общая площадь жилых домов</t>
  </si>
  <si>
    <t>дома/тыс. кв. м</t>
  </si>
  <si>
    <t>школы</t>
  </si>
  <si>
    <t>ед./уч. мест</t>
  </si>
  <si>
    <t>дошкольные учреждения</t>
  </si>
  <si>
    <t>ед./мест</t>
  </si>
  <si>
    <t>больницы</t>
  </si>
  <si>
    <t>ед./коек</t>
  </si>
  <si>
    <t>амбулаторно-поликлинические учреждения</t>
  </si>
  <si>
    <t>ед./посещений в смену</t>
  </si>
  <si>
    <t>объекты социальной защиты</t>
  </si>
  <si>
    <t>Приложение № 4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</si>
  <si>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</si>
  <si>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</si>
  <si>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за 1 кв. 2022 г.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</si>
  <si>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</si>
  <si>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</si>
  <si>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</si>
  <si>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</si>
  <si>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Сметная стоимость (тыс.руб.)</t>
  </si>
  <si>
    <t>Остаток на 01.01.2019 г. (тыс.руб.)</t>
  </si>
  <si>
    <t>План на   2019г.  (тыс.руб.)</t>
  </si>
  <si>
    <t>Фактический объем (тыс.руб.)</t>
  </si>
  <si>
    <t>Фактический ввод мощности</t>
  </si>
  <si>
    <t xml:space="preserve">   КВ</t>
  </si>
  <si>
    <t xml:space="preserve"> СМР</t>
  </si>
  <si>
    <t xml:space="preserve">    КВ</t>
  </si>
  <si>
    <t xml:space="preserve">   СМР</t>
  </si>
  <si>
    <r>
      <t>Примечания</t>
    </r>
    <r>
      <rPr>
        <sz val="11"/>
        <color indexed="8"/>
        <rFont val="Times New Roman"/>
        <family val="1"/>
        <charset val="204"/>
      </rPr>
      <t>: 1. Включаются объекты с наибольшими объемами инвестиций.</t>
    </r>
  </si>
  <si>
    <t xml:space="preserve">                              </t>
  </si>
  <si>
    <r>
      <t xml:space="preserve">           </t>
    </r>
    <r>
      <rPr>
        <sz val="11"/>
        <color indexed="8"/>
        <rFont val="Times New Roman"/>
        <family val="1"/>
        <charset val="204"/>
      </rPr>
      <t xml:space="preserve">              2. В случае включения объекта в федеральную целевую программу указать ее наименование.</t>
    </r>
  </si>
  <si>
    <t>106/318</t>
  </si>
  <si>
    <t>98,1/96,1</t>
  </si>
  <si>
    <t>45/135</t>
  </si>
  <si>
    <t>107,1/93,1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</si>
</sst>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b/>
      <i/>
      <u/>
      <sz val="12"/>
      <name val="Times New Roman CYR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4"/>
      <name val="Times New Roman CYR"/>
      <charset val="204"/>
    </font>
    <font>
      <b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 CE"/>
      <family val="1"/>
      <charset val="238"/>
    </font>
    <font>
      <sz val="10"/>
      <name val="Times New Roman"/>
      <family val="1"/>
    </font>
    <font>
      <i/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">
    <xf numFmtId="0" fontId="0" fillId="0" borderId="0"/>
    <xf numFmtId="0" fontId="8" fillId="0" borderId="0"/>
    <xf numFmtId="0" fontId="23" fillId="0" borderId="0"/>
    <xf numFmtId="0" fontId="23" fillId="0" borderId="0"/>
    <xf numFmtId="0" fontId="23" fillId="0" borderId="0"/>
  </cellStyleXfs>
  <cellXfs count="275">
    <xf numFmtId="0" fontId="0" fillId="0" borderId="0" xfId="0"/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6" fillId="2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3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right"/>
    </xf>
    <xf numFmtId="0" fontId="10" fillId="2" borderId="23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7" xfId="1" applyFont="1" applyFill="1" applyBorder="1"/>
    <xf numFmtId="164" fontId="10" fillId="2" borderId="24" xfId="1" applyNumberFormat="1" applyFont="1" applyFill="1" applyBorder="1"/>
    <xf numFmtId="0" fontId="10" fillId="0" borderId="0" xfId="1" applyFont="1" applyBorder="1"/>
    <xf numFmtId="0" fontId="10" fillId="2" borderId="25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/>
    <xf numFmtId="0" fontId="10" fillId="2" borderId="26" xfId="1" applyFont="1" applyFill="1" applyBorder="1"/>
    <xf numFmtId="164" fontId="10" fillId="2" borderId="26" xfId="1" applyNumberFormat="1" applyFont="1" applyFill="1" applyBorder="1"/>
    <xf numFmtId="16" fontId="10" fillId="2" borderId="25" xfId="1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164" fontId="10" fillId="2" borderId="1" xfId="1" applyNumberFormat="1" applyFont="1" applyFill="1" applyBorder="1"/>
    <xf numFmtId="16" fontId="10" fillId="2" borderId="27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 wrapText="1"/>
    </xf>
    <xf numFmtId="164" fontId="10" fillId="2" borderId="28" xfId="1" applyNumberFormat="1" applyFont="1" applyFill="1" applyBorder="1"/>
    <xf numFmtId="164" fontId="10" fillId="2" borderId="29" xfId="1" applyNumberFormat="1" applyFont="1" applyFill="1" applyBorder="1"/>
    <xf numFmtId="0" fontId="10" fillId="2" borderId="32" xfId="1" applyFont="1" applyFill="1" applyBorder="1" applyAlignment="1">
      <alignment wrapText="1"/>
    </xf>
    <xf numFmtId="0" fontId="10" fillId="2" borderId="32" xfId="1" applyFont="1" applyFill="1" applyBorder="1" applyAlignment="1">
      <alignment horizontal="center" vertical="center"/>
    </xf>
    <xf numFmtId="0" fontId="24" fillId="2" borderId="1" xfId="2" applyFont="1" applyFill="1" applyBorder="1" applyAlignment="1" applyProtection="1">
      <alignment horizontal="left" vertical="center" wrapText="1"/>
    </xf>
    <xf numFmtId="0" fontId="10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wrapText="1"/>
    </xf>
    <xf numFmtId="0" fontId="10" fillId="0" borderId="1" xfId="1" applyFont="1" applyBorder="1"/>
    <xf numFmtId="0" fontId="10" fillId="0" borderId="26" xfId="1" applyFont="1" applyBorder="1"/>
    <xf numFmtId="0" fontId="10" fillId="0" borderId="2" xfId="1" applyFont="1" applyBorder="1" applyAlignment="1">
      <alignment horizontal="center" vertical="center"/>
    </xf>
    <xf numFmtId="0" fontId="10" fillId="0" borderId="35" xfId="1" applyFont="1" applyBorder="1"/>
    <xf numFmtId="0" fontId="24" fillId="0" borderId="1" xfId="2" applyFont="1" applyFill="1" applyBorder="1" applyAlignment="1" applyProtection="1">
      <alignment wrapText="1"/>
    </xf>
    <xf numFmtId="0" fontId="10" fillId="2" borderId="1" xfId="1" applyFont="1" applyFill="1" applyBorder="1" applyAlignment="1">
      <alignment horizontal="center" vertical="center" wrapText="1"/>
    </xf>
    <xf numFmtId="0" fontId="24" fillId="0" borderId="1" xfId="2" applyFont="1" applyFill="1" applyBorder="1" applyAlignment="1" applyProtection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24" fillId="0" borderId="28" xfId="2" applyFont="1" applyFill="1" applyBorder="1" applyAlignment="1" applyProtection="1">
      <alignment horizontal="left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0" borderId="28" xfId="1" applyFont="1" applyBorder="1"/>
    <xf numFmtId="0" fontId="10" fillId="0" borderId="29" xfId="1" applyFont="1" applyBorder="1"/>
    <xf numFmtId="0" fontId="10" fillId="0" borderId="38" xfId="1" applyFont="1" applyBorder="1" applyAlignment="1">
      <alignment horizontal="center" vertical="center"/>
    </xf>
    <xf numFmtId="0" fontId="10" fillId="0" borderId="32" xfId="1" applyFont="1" applyBorder="1" applyAlignment="1">
      <alignment wrapText="1"/>
    </xf>
    <xf numFmtId="0" fontId="10" fillId="0" borderId="3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20" fillId="0" borderId="0" xfId="1" applyFont="1"/>
    <xf numFmtId="0" fontId="10" fillId="0" borderId="32" xfId="1" applyFont="1" applyBorder="1" applyAlignment="1">
      <alignment horizontal="left" vertical="center" wrapText="1"/>
    </xf>
    <xf numFmtId="0" fontId="10" fillId="0" borderId="32" xfId="1" applyFont="1" applyBorder="1"/>
    <xf numFmtId="0" fontId="10" fillId="0" borderId="33" xfId="1" applyFont="1" applyBorder="1"/>
    <xf numFmtId="0" fontId="10" fillId="0" borderId="1" xfId="1" applyFont="1" applyBorder="1" applyAlignment="1">
      <alignment horizontal="left" vertical="center"/>
    </xf>
    <xf numFmtId="0" fontId="10" fillId="0" borderId="0" xfId="1" applyFont="1" applyFill="1"/>
    <xf numFmtId="0" fontId="10" fillId="0" borderId="1" xfId="1" applyFont="1" applyFill="1" applyBorder="1"/>
    <xf numFmtId="0" fontId="10" fillId="0" borderId="1" xfId="1" applyFont="1" applyFill="1" applyBorder="1" applyAlignment="1">
      <alignment horizontal="center" vertical="center"/>
    </xf>
    <xf numFmtId="0" fontId="10" fillId="0" borderId="26" xfId="1" applyFont="1" applyFill="1" applyBorder="1"/>
    <xf numFmtId="0" fontId="10" fillId="0" borderId="32" xfId="1" applyFont="1" applyBorder="1" applyAlignment="1">
      <alignment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vertical="center" wrapText="1"/>
    </xf>
    <xf numFmtId="0" fontId="10" fillId="2" borderId="28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24" fillId="2" borderId="1" xfId="2" applyFont="1" applyFill="1" applyBorder="1" applyAlignment="1" applyProtection="1">
      <alignment vertical="center" wrapText="1"/>
    </xf>
    <xf numFmtId="0" fontId="24" fillId="2" borderId="6" xfId="2" applyFont="1" applyFill="1" applyBorder="1" applyAlignment="1" applyProtection="1">
      <alignment horizontal="left" vertical="center" wrapText="1"/>
    </xf>
    <xf numFmtId="0" fontId="10" fillId="0" borderId="34" xfId="1" applyFont="1" applyBorder="1" applyAlignment="1">
      <alignment horizontal="center" vertical="top"/>
    </xf>
    <xf numFmtId="0" fontId="10" fillId="0" borderId="6" xfId="1" applyFont="1" applyBorder="1" applyAlignment="1">
      <alignment wrapText="1"/>
    </xf>
    <xf numFmtId="0" fontId="10" fillId="0" borderId="6" xfId="1" applyFont="1" applyBorder="1"/>
    <xf numFmtId="0" fontId="10" fillId="0" borderId="40" xfId="1" applyFont="1" applyBorder="1"/>
    <xf numFmtId="0" fontId="10" fillId="0" borderId="36" xfId="1" applyFont="1" applyBorder="1" applyAlignment="1">
      <alignment horizontal="center" vertical="center"/>
    </xf>
    <xf numFmtId="0" fontId="10" fillId="0" borderId="7" xfId="1" applyFont="1" applyBorder="1" applyAlignment="1">
      <alignment wrapText="1"/>
    </xf>
    <xf numFmtId="0" fontId="10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0" fillId="2" borderId="32" xfId="1" applyFont="1" applyFill="1" applyBorder="1" applyAlignment="1">
      <alignment wrapText="1"/>
    </xf>
    <xf numFmtId="0" fontId="10" fillId="2" borderId="32" xfId="1" applyFont="1" applyFill="1" applyBorder="1" applyAlignment="1">
      <alignment horizontal="center" vertical="center" wrapText="1"/>
    </xf>
    <xf numFmtId="164" fontId="10" fillId="2" borderId="32" xfId="1" applyNumberFormat="1" applyFont="1" applyFill="1" applyBorder="1"/>
    <xf numFmtId="164" fontId="10" fillId="2" borderId="33" xfId="1" applyNumberFormat="1" applyFont="1" applyFill="1" applyBorder="1"/>
    <xf numFmtId="0" fontId="20" fillId="2" borderId="1" xfId="1" applyFont="1" applyFill="1" applyBorder="1" applyAlignment="1">
      <alignment wrapText="1"/>
    </xf>
    <xf numFmtId="0" fontId="26" fillId="2" borderId="7" xfId="3" applyFont="1" applyFill="1" applyBorder="1" applyAlignment="1" applyProtection="1">
      <alignment wrapText="1"/>
    </xf>
    <xf numFmtId="0" fontId="26" fillId="2" borderId="1" xfId="4" applyFont="1" applyFill="1" applyBorder="1" applyAlignment="1" applyProtection="1">
      <alignment wrapText="1"/>
    </xf>
    <xf numFmtId="0" fontId="10" fillId="2" borderId="0" xfId="1" applyFont="1" applyFill="1"/>
    <xf numFmtId="164" fontId="10" fillId="0" borderId="0" xfId="1" applyNumberFormat="1" applyFont="1" applyBorder="1"/>
    <xf numFmtId="0" fontId="26" fillId="2" borderId="1" xfId="3" applyFont="1" applyFill="1" applyBorder="1" applyAlignment="1" applyProtection="1">
      <alignment wrapText="1"/>
    </xf>
    <xf numFmtId="0" fontId="20" fillId="2" borderId="0" xfId="1" applyFont="1" applyFill="1" applyBorder="1"/>
    <xf numFmtId="0" fontId="27" fillId="2" borderId="1" xfId="3" applyFont="1" applyFill="1" applyBorder="1" applyAlignment="1" applyProtection="1">
      <alignment horizontal="left" wrapText="1"/>
    </xf>
    <xf numFmtId="0" fontId="27" fillId="2" borderId="1" xfId="3" applyFont="1" applyFill="1" applyBorder="1" applyAlignment="1" applyProtection="1">
      <alignment wrapText="1"/>
    </xf>
    <xf numFmtId="0" fontId="27" fillId="2" borderId="1" xfId="3" applyFont="1" applyFill="1" applyBorder="1" applyAlignment="1" applyProtection="1">
      <alignment horizontal="left" vertical="center" wrapText="1"/>
    </xf>
    <xf numFmtId="0" fontId="27" fillId="2" borderId="1" xfId="4" applyFont="1" applyFill="1" applyBorder="1" applyAlignment="1" applyProtection="1">
      <alignment wrapText="1"/>
    </xf>
    <xf numFmtId="0" fontId="10" fillId="0" borderId="37" xfId="1" applyFont="1" applyBorder="1" applyAlignment="1">
      <alignment horizontal="center" vertical="top"/>
    </xf>
    <xf numFmtId="0" fontId="10" fillId="2" borderId="28" xfId="1" applyFont="1" applyFill="1" applyBorder="1" applyAlignment="1">
      <alignment wrapText="1"/>
    </xf>
    <xf numFmtId="0" fontId="20" fillId="0" borderId="19" xfId="1" applyFont="1" applyBorder="1" applyAlignment="1">
      <alignment horizontal="center" vertical="top"/>
    </xf>
    <xf numFmtId="0" fontId="10" fillId="2" borderId="23" xfId="1" applyFont="1" applyFill="1" applyBorder="1" applyAlignment="1">
      <alignment horizontal="center" vertical="top"/>
    </xf>
    <xf numFmtId="0" fontId="28" fillId="2" borderId="41" xfId="1" applyFont="1" applyFill="1" applyBorder="1" applyAlignment="1">
      <alignment horizontal="left" vertical="top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3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wrapText="1"/>
    </xf>
    <xf numFmtId="0" fontId="10" fillId="2" borderId="6" xfId="1" applyFont="1" applyFill="1" applyBorder="1" applyAlignment="1">
      <alignment horizontal="center" vertical="center"/>
    </xf>
    <xf numFmtId="0" fontId="10" fillId="2" borderId="6" xfId="1" applyFont="1" applyFill="1" applyBorder="1"/>
    <xf numFmtId="0" fontId="10" fillId="2" borderId="40" xfId="1" applyFont="1" applyFill="1" applyBorder="1"/>
    <xf numFmtId="0" fontId="10" fillId="0" borderId="0" xfId="1" applyFont="1" applyFill="1" applyBorder="1"/>
    <xf numFmtId="0" fontId="14" fillId="2" borderId="1" xfId="1" applyFont="1" applyFill="1" applyBorder="1" applyAlignment="1">
      <alignment horizontal="center" wrapText="1"/>
    </xf>
    <xf numFmtId="0" fontId="10" fillId="2" borderId="3" xfId="1" applyFont="1" applyFill="1" applyBorder="1"/>
    <xf numFmtId="0" fontId="10" fillId="2" borderId="1" xfId="1" applyFont="1" applyFill="1" applyBorder="1" applyAlignment="1">
      <alignment horizontal="center" vertical="top"/>
    </xf>
    <xf numFmtId="0" fontId="10" fillId="2" borderId="24" xfId="1" applyFont="1" applyFill="1" applyBorder="1"/>
    <xf numFmtId="0" fontId="10" fillId="0" borderId="1" xfId="1" applyFont="1" applyBorder="1" applyAlignment="1">
      <alignment horizontal="center" vertical="top"/>
    </xf>
    <xf numFmtId="0" fontId="10" fillId="0" borderId="28" xfId="1" applyFont="1" applyBorder="1" applyAlignment="1">
      <alignment wrapText="1"/>
    </xf>
    <xf numFmtId="0" fontId="10" fillId="0" borderId="2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32" fillId="0" borderId="0" xfId="1" applyFont="1"/>
    <xf numFmtId="0" fontId="30" fillId="0" borderId="0" xfId="1" applyFont="1" applyAlignment="1">
      <alignment horizontal="center"/>
    </xf>
    <xf numFmtId="0" fontId="33" fillId="0" borderId="0" xfId="1" applyFont="1" applyBorder="1" applyAlignment="1">
      <alignment horizontal="left" vertical="center"/>
    </xf>
    <xf numFmtId="0" fontId="33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horizontal="center"/>
    </xf>
    <xf numFmtId="0" fontId="30" fillId="0" borderId="1" xfId="1" applyFont="1" applyBorder="1" applyAlignment="1">
      <alignment horizontal="left" vertical="center"/>
    </xf>
    <xf numFmtId="0" fontId="30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left" vertical="center" wrapText="1"/>
    </xf>
    <xf numFmtId="0" fontId="34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/>
    </xf>
    <xf numFmtId="0" fontId="34" fillId="0" borderId="1" xfId="1" applyFont="1" applyBorder="1" applyAlignment="1">
      <alignment horizontal="left" vertical="center"/>
    </xf>
    <xf numFmtId="0" fontId="34" fillId="0" borderId="1" xfId="1" applyFont="1" applyBorder="1" applyAlignment="1">
      <alignment horizontal="center" vertical="center"/>
    </xf>
    <xf numFmtId="3" fontId="33" fillId="0" borderId="1" xfId="1" applyNumberFormat="1" applyFont="1" applyBorder="1" applyAlignment="1">
      <alignment horizontal="center" vertical="center"/>
    </xf>
    <xf numFmtId="0" fontId="34" fillId="0" borderId="0" xfId="1" applyFont="1" applyAlignment="1">
      <alignment horizontal="left" vertical="center"/>
    </xf>
    <xf numFmtId="0" fontId="34" fillId="0" borderId="0" xfId="1" applyFont="1" applyAlignment="1">
      <alignment horizontal="center" vertical="center"/>
    </xf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left" vertical="center"/>
    </xf>
    <xf numFmtId="0" fontId="33" fillId="0" borderId="0" xfId="1" applyFont="1" applyAlignment="1">
      <alignment vertical="center"/>
    </xf>
    <xf numFmtId="0" fontId="33" fillId="0" borderId="0" xfId="1" applyFont="1" applyAlignment="1">
      <alignment horizontal="center" vertical="center"/>
    </xf>
    <xf numFmtId="0" fontId="33" fillId="0" borderId="0" xfId="1" applyFont="1"/>
    <xf numFmtId="0" fontId="30" fillId="0" borderId="1" xfId="1" applyFont="1" applyBorder="1" applyAlignment="1">
      <alignment horizontal="left" vertical="center" wrapText="1"/>
    </xf>
    <xf numFmtId="0" fontId="33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 wrapText="1" indent="1"/>
    </xf>
    <xf numFmtId="0" fontId="33" fillId="0" borderId="1" xfId="1" applyFont="1" applyBorder="1" applyAlignment="1">
      <alignment horizontal="left" vertical="center"/>
    </xf>
    <xf numFmtId="0" fontId="33" fillId="0" borderId="1" xfId="1" applyFont="1" applyBorder="1" applyAlignment="1">
      <alignment vertical="center"/>
    </xf>
    <xf numFmtId="0" fontId="33" fillId="0" borderId="1" xfId="1" applyFont="1" applyBorder="1"/>
    <xf numFmtId="0" fontId="33" fillId="0" borderId="1" xfId="1" applyFont="1" applyBorder="1" applyAlignment="1">
      <alignment horizontal="left" vertical="center" wrapText="1"/>
    </xf>
    <xf numFmtId="16" fontId="33" fillId="0" borderId="1" xfId="1" applyNumberFormat="1" applyFont="1" applyBorder="1" applyAlignment="1">
      <alignment horizontal="left" vertical="center" wrapText="1" indent="1"/>
    </xf>
    <xf numFmtId="17" fontId="33" fillId="0" borderId="1" xfId="1" applyNumberFormat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/>
    </xf>
    <xf numFmtId="1" fontId="33" fillId="0" borderId="1" xfId="1" applyNumberFormat="1" applyFont="1" applyBorder="1" applyAlignment="1">
      <alignment horizontal="left" vertical="center" wrapText="1" indent="1"/>
    </xf>
    <xf numFmtId="1" fontId="33" fillId="0" borderId="1" xfId="1" applyNumberFormat="1" applyFont="1" applyBorder="1" applyAlignment="1">
      <alignment horizontal="center" vertical="center" wrapText="1"/>
    </xf>
    <xf numFmtId="0" fontId="33" fillId="0" borderId="1" xfId="1" applyFont="1" applyBorder="1" applyAlignment="1">
      <alignment vertical="center" wrapText="1"/>
    </xf>
    <xf numFmtId="0" fontId="34" fillId="0" borderId="0" xfId="1" applyFont="1" applyAlignment="1">
      <alignment wrapText="1"/>
    </xf>
    <xf numFmtId="0" fontId="26" fillId="0" borderId="0" xfId="1" applyFont="1" applyAlignment="1">
      <alignment horizontal="right" vertical="top" wrapText="1"/>
    </xf>
    <xf numFmtId="0" fontId="26" fillId="0" borderId="0" xfId="1" applyFont="1" applyBorder="1" applyAlignment="1">
      <alignment horizontal="right" vertical="top" wrapText="1"/>
    </xf>
    <xf numFmtId="0" fontId="38" fillId="0" borderId="0" xfId="1" applyFont="1" applyBorder="1" applyAlignment="1">
      <alignment horizontal="right" vertical="top" wrapText="1"/>
    </xf>
    <xf numFmtId="0" fontId="37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right" vertical="top" wrapText="1"/>
    </xf>
    <xf numFmtId="0" fontId="26" fillId="0" borderId="43" xfId="1" applyFont="1" applyBorder="1" applyAlignment="1">
      <alignment horizontal="right" vertical="top" wrapText="1"/>
    </xf>
    <xf numFmtId="0" fontId="26" fillId="0" borderId="44" xfId="1" applyFont="1" applyBorder="1" applyAlignment="1">
      <alignment horizontal="right" vertical="top" wrapText="1"/>
    </xf>
    <xf numFmtId="0" fontId="26" fillId="0" borderId="45" xfId="1" applyFont="1" applyBorder="1" applyAlignment="1">
      <alignment horizontal="right" vertical="top" wrapText="1"/>
    </xf>
    <xf numFmtId="0" fontId="26" fillId="0" borderId="46" xfId="1" applyFont="1" applyBorder="1" applyAlignment="1">
      <alignment horizontal="right" vertical="top" wrapText="1"/>
    </xf>
    <xf numFmtId="0" fontId="10" fillId="0" borderId="32" xfId="1" applyFont="1" applyFill="1" applyBorder="1"/>
    <xf numFmtId="0" fontId="10" fillId="0" borderId="33" xfId="1" applyFont="1" applyFill="1" applyBorder="1"/>
    <xf numFmtId="164" fontId="10" fillId="0" borderId="26" xfId="1" applyNumberFormat="1" applyFont="1" applyFill="1" applyBorder="1"/>
    <xf numFmtId="0" fontId="10" fillId="0" borderId="41" xfId="1" applyFont="1" applyFill="1" applyBorder="1"/>
    <xf numFmtId="164" fontId="10" fillId="0" borderId="42" xfId="1" applyNumberFormat="1" applyFont="1" applyFill="1" applyBorder="1"/>
    <xf numFmtId="0" fontId="10" fillId="0" borderId="28" xfId="1" applyFont="1" applyFill="1" applyBorder="1"/>
    <xf numFmtId="0" fontId="10" fillId="0" borderId="29" xfId="1" applyFont="1" applyFill="1" applyBorder="1"/>
    <xf numFmtId="0" fontId="10" fillId="0" borderId="7" xfId="1" applyFont="1" applyFill="1" applyBorder="1"/>
    <xf numFmtId="0" fontId="10" fillId="0" borderId="24" xfId="1" applyFont="1" applyFill="1" applyBorder="1"/>
    <xf numFmtId="0" fontId="21" fillId="0" borderId="32" xfId="1" applyFont="1" applyFill="1" applyBorder="1"/>
    <xf numFmtId="0" fontId="10" fillId="2" borderId="36" xfId="1" applyFont="1" applyFill="1" applyBorder="1" applyAlignment="1">
      <alignment horizontal="center" vertical="top"/>
    </xf>
    <xf numFmtId="0" fontId="8" fillId="2" borderId="34" xfId="1" applyFill="1" applyBorder="1" applyAlignment="1">
      <alignment horizontal="center"/>
    </xf>
    <xf numFmtId="0" fontId="29" fillId="2" borderId="2" xfId="1" applyFont="1" applyFill="1" applyBorder="1" applyAlignment="1">
      <alignment horizontal="left" wrapText="1"/>
    </xf>
    <xf numFmtId="0" fontId="29" fillId="2" borderId="10" xfId="1" applyFont="1" applyFill="1" applyBorder="1" applyAlignment="1">
      <alignment horizontal="left" wrapText="1"/>
    </xf>
    <xf numFmtId="0" fontId="29" fillId="2" borderId="35" xfId="1" applyFont="1" applyFill="1" applyBorder="1" applyAlignment="1">
      <alignment horizontal="left" wrapText="1"/>
    </xf>
    <xf numFmtId="0" fontId="14" fillId="0" borderId="19" xfId="1" applyFont="1" applyFill="1" applyBorder="1" applyAlignment="1">
      <alignment horizontal="center" wrapText="1"/>
    </xf>
    <xf numFmtId="0" fontId="14" fillId="0" borderId="20" xfId="1" applyFont="1" applyFill="1" applyBorder="1" applyAlignment="1">
      <alignment horizontal="center" wrapText="1"/>
    </xf>
    <xf numFmtId="0" fontId="14" fillId="0" borderId="30" xfId="1" applyFont="1" applyFill="1" applyBorder="1" applyAlignment="1">
      <alignment horizontal="center" wrapText="1"/>
    </xf>
    <xf numFmtId="0" fontId="10" fillId="0" borderId="31" xfId="1" applyFont="1" applyBorder="1" applyAlignment="1">
      <alignment horizontal="center" vertical="top"/>
    </xf>
    <xf numFmtId="0" fontId="10" fillId="0" borderId="34" xfId="1" applyFont="1" applyBorder="1" applyAlignment="1">
      <alignment horizontal="center" vertical="top"/>
    </xf>
    <xf numFmtId="0" fontId="10" fillId="0" borderId="23" xfId="1" applyFont="1" applyBorder="1" applyAlignment="1">
      <alignment horizontal="center" vertical="top"/>
    </xf>
    <xf numFmtId="0" fontId="22" fillId="0" borderId="2" xfId="1" applyFont="1" applyBorder="1" applyAlignment="1">
      <alignment horizontal="left" wrapText="1"/>
    </xf>
    <xf numFmtId="0" fontId="22" fillId="0" borderId="10" xfId="1" applyFont="1" applyBorder="1" applyAlignment="1">
      <alignment horizontal="left" wrapText="1"/>
    </xf>
    <xf numFmtId="0" fontId="22" fillId="0" borderId="35" xfId="1" applyFont="1" applyBorder="1" applyAlignment="1">
      <alignment horizontal="left" wrapText="1"/>
    </xf>
    <xf numFmtId="0" fontId="21" fillId="0" borderId="36" xfId="1" applyFont="1" applyBorder="1" applyAlignment="1">
      <alignment horizontal="center" vertical="top"/>
    </xf>
    <xf numFmtId="0" fontId="21" fillId="0" borderId="34" xfId="1" applyFont="1" applyBorder="1" applyAlignment="1">
      <alignment horizontal="center" vertical="top"/>
    </xf>
    <xf numFmtId="0" fontId="21" fillId="0" borderId="37" xfId="1" applyFont="1" applyBorder="1" applyAlignment="1">
      <alignment horizontal="center" vertical="top"/>
    </xf>
    <xf numFmtId="0" fontId="10" fillId="0" borderId="2" xfId="1" applyFont="1" applyBorder="1" applyAlignment="1">
      <alignment horizontal="left" wrapText="1"/>
    </xf>
    <xf numFmtId="0" fontId="10" fillId="0" borderId="10" xfId="1" applyFont="1" applyBorder="1" applyAlignment="1">
      <alignment horizontal="left" wrapText="1"/>
    </xf>
    <xf numFmtId="0" fontId="10" fillId="0" borderId="35" xfId="1" applyFont="1" applyBorder="1" applyAlignment="1">
      <alignment horizontal="left" wrapText="1"/>
    </xf>
    <xf numFmtId="0" fontId="8" fillId="0" borderId="34" xfId="1" applyBorder="1" applyAlignment="1">
      <alignment horizontal="center" vertical="top"/>
    </xf>
    <xf numFmtId="0" fontId="22" fillId="2" borderId="2" xfId="1" applyFont="1" applyFill="1" applyBorder="1" applyAlignment="1">
      <alignment horizontal="left" wrapText="1"/>
    </xf>
    <xf numFmtId="0" fontId="22" fillId="2" borderId="10" xfId="1" applyFont="1" applyFill="1" applyBorder="1" applyAlignment="1">
      <alignment horizontal="left" wrapText="1"/>
    </xf>
    <xf numFmtId="0" fontId="22" fillId="2" borderId="35" xfId="1" applyFont="1" applyFill="1" applyBorder="1" applyAlignment="1">
      <alignment horizontal="left" wrapText="1"/>
    </xf>
    <xf numFmtId="0" fontId="10" fillId="0" borderId="36" xfId="1" applyFont="1" applyBorder="1" applyAlignment="1">
      <alignment horizontal="center" vertical="top"/>
    </xf>
    <xf numFmtId="0" fontId="14" fillId="0" borderId="20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0" xfId="1" applyFont="1" applyFill="1" applyBorder="1" applyAlignment="1">
      <alignment horizontal="center" vertical="center" wrapText="1"/>
    </xf>
    <xf numFmtId="0" fontId="14" fillId="2" borderId="30" xfId="1" applyFont="1" applyFill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top"/>
    </xf>
    <xf numFmtId="0" fontId="14" fillId="0" borderId="19" xfId="1" applyFont="1" applyBorder="1" applyAlignment="1">
      <alignment horizontal="center" wrapText="1"/>
    </xf>
    <xf numFmtId="0" fontId="14" fillId="0" borderId="20" xfId="1" applyFont="1" applyBorder="1" applyAlignment="1">
      <alignment horizontal="center" wrapText="1"/>
    </xf>
    <xf numFmtId="0" fontId="14" fillId="0" borderId="30" xfId="1" applyFont="1" applyBorder="1" applyAlignment="1">
      <alignment horizontal="center" wrapText="1"/>
    </xf>
    <xf numFmtId="0" fontId="14" fillId="0" borderId="39" xfId="1" applyFont="1" applyBorder="1" applyAlignment="1">
      <alignment horizontal="center" wrapText="1"/>
    </xf>
    <xf numFmtId="0" fontId="14" fillId="0" borderId="21" xfId="1" applyFont="1" applyBorder="1" applyAlignment="1">
      <alignment horizontal="center" wrapText="1"/>
    </xf>
    <xf numFmtId="0" fontId="14" fillId="0" borderId="22" xfId="1" applyFont="1" applyBorder="1" applyAlignment="1">
      <alignment horizontal="center" wrapText="1"/>
    </xf>
    <xf numFmtId="0" fontId="22" fillId="0" borderId="2" xfId="1" applyFont="1" applyBorder="1" applyAlignment="1">
      <alignment horizontal="left"/>
    </xf>
    <xf numFmtId="0" fontId="22" fillId="0" borderId="10" xfId="1" applyFont="1" applyBorder="1" applyAlignment="1">
      <alignment horizontal="left"/>
    </xf>
    <xf numFmtId="0" fontId="22" fillId="0" borderId="35" xfId="1" applyFont="1" applyBorder="1" applyAlignment="1">
      <alignment horizontal="left"/>
    </xf>
    <xf numFmtId="0" fontId="10" fillId="0" borderId="36" xfId="1" applyFont="1" applyFill="1" applyBorder="1" applyAlignment="1">
      <alignment horizontal="center" vertical="top"/>
    </xf>
    <xf numFmtId="0" fontId="10" fillId="0" borderId="34" xfId="1" applyFont="1" applyFill="1" applyBorder="1" applyAlignment="1">
      <alignment horizontal="center" vertical="top"/>
    </xf>
    <xf numFmtId="0" fontId="10" fillId="0" borderId="23" xfId="1" applyFont="1" applyFill="1" applyBorder="1" applyAlignment="1">
      <alignment horizontal="center" vertical="top"/>
    </xf>
    <xf numFmtId="0" fontId="14" fillId="2" borderId="19" xfId="1" applyFont="1" applyFill="1" applyBorder="1" applyAlignment="1">
      <alignment horizontal="center" wrapText="1"/>
    </xf>
    <xf numFmtId="0" fontId="14" fillId="2" borderId="20" xfId="1" applyFont="1" applyFill="1" applyBorder="1" applyAlignment="1">
      <alignment horizontal="center" wrapText="1"/>
    </xf>
    <xf numFmtId="0" fontId="14" fillId="2" borderId="30" xfId="1" applyFont="1" applyFill="1" applyBorder="1" applyAlignment="1">
      <alignment horizontal="center" wrapText="1"/>
    </xf>
    <xf numFmtId="0" fontId="10" fillId="2" borderId="31" xfId="1" applyFont="1" applyFill="1" applyBorder="1" applyAlignment="1">
      <alignment horizontal="center" vertical="top"/>
    </xf>
    <xf numFmtId="0" fontId="10" fillId="2" borderId="34" xfId="1" applyFont="1" applyFill="1" applyBorder="1" applyAlignment="1">
      <alignment horizontal="center" vertical="top"/>
    </xf>
    <xf numFmtId="0" fontId="10" fillId="2" borderId="23" xfId="1" applyFont="1" applyFill="1" applyBorder="1" applyAlignment="1">
      <alignment horizontal="center" vertical="top"/>
    </xf>
    <xf numFmtId="0" fontId="22" fillId="0" borderId="2" xfId="1" applyFont="1" applyBorder="1" applyAlignment="1">
      <alignment horizontal="left" vertical="justify"/>
    </xf>
    <xf numFmtId="0" fontId="22" fillId="0" borderId="10" xfId="1" applyFont="1" applyBorder="1" applyAlignment="1">
      <alignment horizontal="left" vertical="justify"/>
    </xf>
    <xf numFmtId="0" fontId="22" fillId="0" borderId="35" xfId="1" applyFont="1" applyBorder="1" applyAlignment="1">
      <alignment horizontal="left" vertical="justify"/>
    </xf>
    <xf numFmtId="0" fontId="9" fillId="0" borderId="0" xfId="1" applyFont="1" applyAlignment="1">
      <alignment horizontal="right" vertic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49" fontId="14" fillId="0" borderId="11" xfId="1" applyNumberFormat="1" applyFont="1" applyBorder="1" applyAlignment="1">
      <alignment horizontal="center" vertical="center" wrapText="1"/>
    </xf>
    <xf numFmtId="49" fontId="14" fillId="0" borderId="15" xfId="1" applyNumberFormat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7" fillId="0" borderId="16" xfId="1" applyFont="1" applyBorder="1" applyAlignment="1"/>
    <xf numFmtId="0" fontId="14" fillId="0" borderId="13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0" fontId="18" fillId="0" borderId="16" xfId="1" applyFont="1" applyBorder="1" applyAlignment="1"/>
    <xf numFmtId="0" fontId="16" fillId="0" borderId="14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31" fillId="0" borderId="0" xfId="1" applyFont="1" applyAlignment="1">
      <alignment horizontal="right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/>
    </xf>
    <xf numFmtId="0" fontId="35" fillId="0" borderId="0" xfId="1" applyFont="1" applyAlignment="1">
      <alignment horizontal="right"/>
    </xf>
    <xf numFmtId="0" fontId="30" fillId="0" borderId="9" xfId="1" applyFont="1" applyBorder="1" applyAlignment="1">
      <alignment horizontal="center" vertical="center"/>
    </xf>
    <xf numFmtId="0" fontId="33" fillId="0" borderId="2" xfId="1" applyFont="1" applyBorder="1" applyAlignment="1">
      <alignment horizontal="center"/>
    </xf>
    <xf numFmtId="0" fontId="33" fillId="0" borderId="3" xfId="1" applyFont="1" applyBorder="1" applyAlignment="1">
      <alignment horizontal="center"/>
    </xf>
    <xf numFmtId="0" fontId="37" fillId="0" borderId="1" xfId="1" applyFont="1" applyBorder="1" applyAlignment="1">
      <alignment horizontal="center" vertical="center" wrapText="1"/>
    </xf>
    <xf numFmtId="0" fontId="38" fillId="0" borderId="0" xfId="1" applyFont="1" applyAlignment="1">
      <alignment vertical="top" wrapText="1"/>
    </xf>
    <xf numFmtId="0" fontId="39" fillId="0" borderId="0" xfId="1" applyFont="1" applyAlignment="1">
      <alignment vertical="top" wrapText="1"/>
    </xf>
    <xf numFmtId="0" fontId="26" fillId="0" borderId="0" xfId="1" applyFont="1" applyAlignment="1">
      <alignment vertical="top" wrapText="1"/>
    </xf>
    <xf numFmtId="0" fontId="39" fillId="0" borderId="0" xfId="1" applyFont="1" applyBorder="1" applyAlignment="1">
      <alignment vertical="top" wrapText="1"/>
    </xf>
    <xf numFmtId="0" fontId="36" fillId="0" borderId="0" xfId="1" applyFont="1" applyAlignment="1">
      <alignment horizontal="right" vertical="top" wrapText="1"/>
    </xf>
    <xf numFmtId="0" fontId="37" fillId="0" borderId="0" xfId="1" applyFont="1" applyAlignment="1">
      <alignment horizontal="center" vertical="top" wrapText="1"/>
    </xf>
    <xf numFmtId="0" fontId="38" fillId="0" borderId="0" xfId="1" applyFont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4 Трудовые ресурсы" xfId="2"/>
    <cellStyle name="Обычный_6 Расходы" xfId="4"/>
    <cellStyle name="Обычный_6_1 Доходы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5"/>
  <sheetViews>
    <sheetView tabSelected="1" topLeftCell="A97" workbookViewId="0">
      <selection activeCell="J66" sqref="J66"/>
    </sheetView>
  </sheetViews>
  <sheetFormatPr defaultColWidth="8.85546875" defaultRowHeight="12.75"/>
  <cols>
    <col min="1" max="1" width="5" style="16" customWidth="1"/>
    <col min="2" max="2" width="48.7109375" style="14" customWidth="1"/>
    <col min="3" max="3" width="14.42578125" style="16" customWidth="1"/>
    <col min="4" max="4" width="11.28515625" style="14" customWidth="1"/>
    <col min="5" max="5" width="16" style="14" customWidth="1"/>
    <col min="6" max="256" width="8.85546875" style="14"/>
    <col min="257" max="257" width="5" style="14" customWidth="1"/>
    <col min="258" max="258" width="48.7109375" style="14" customWidth="1"/>
    <col min="259" max="259" width="14.42578125" style="14" customWidth="1"/>
    <col min="260" max="260" width="11.28515625" style="14" customWidth="1"/>
    <col min="261" max="261" width="16" style="14" customWidth="1"/>
    <col min="262" max="512" width="8.85546875" style="14"/>
    <col min="513" max="513" width="5" style="14" customWidth="1"/>
    <col min="514" max="514" width="48.7109375" style="14" customWidth="1"/>
    <col min="515" max="515" width="14.42578125" style="14" customWidth="1"/>
    <col min="516" max="516" width="11.28515625" style="14" customWidth="1"/>
    <col min="517" max="517" width="16" style="14" customWidth="1"/>
    <col min="518" max="768" width="8.85546875" style="14"/>
    <col min="769" max="769" width="5" style="14" customWidth="1"/>
    <col min="770" max="770" width="48.7109375" style="14" customWidth="1"/>
    <col min="771" max="771" width="14.42578125" style="14" customWidth="1"/>
    <col min="772" max="772" width="11.28515625" style="14" customWidth="1"/>
    <col min="773" max="773" width="16" style="14" customWidth="1"/>
    <col min="774" max="1024" width="8.85546875" style="14"/>
    <col min="1025" max="1025" width="5" style="14" customWidth="1"/>
    <col min="1026" max="1026" width="48.7109375" style="14" customWidth="1"/>
    <col min="1027" max="1027" width="14.42578125" style="14" customWidth="1"/>
    <col min="1028" max="1028" width="11.28515625" style="14" customWidth="1"/>
    <col min="1029" max="1029" width="16" style="14" customWidth="1"/>
    <col min="1030" max="1280" width="8.85546875" style="14"/>
    <col min="1281" max="1281" width="5" style="14" customWidth="1"/>
    <col min="1282" max="1282" width="48.7109375" style="14" customWidth="1"/>
    <col min="1283" max="1283" width="14.42578125" style="14" customWidth="1"/>
    <col min="1284" max="1284" width="11.28515625" style="14" customWidth="1"/>
    <col min="1285" max="1285" width="16" style="14" customWidth="1"/>
    <col min="1286" max="1536" width="8.85546875" style="14"/>
    <col min="1537" max="1537" width="5" style="14" customWidth="1"/>
    <col min="1538" max="1538" width="48.7109375" style="14" customWidth="1"/>
    <col min="1539" max="1539" width="14.42578125" style="14" customWidth="1"/>
    <col min="1540" max="1540" width="11.28515625" style="14" customWidth="1"/>
    <col min="1541" max="1541" width="16" style="14" customWidth="1"/>
    <col min="1542" max="1792" width="8.85546875" style="14"/>
    <col min="1793" max="1793" width="5" style="14" customWidth="1"/>
    <col min="1794" max="1794" width="48.7109375" style="14" customWidth="1"/>
    <col min="1795" max="1795" width="14.42578125" style="14" customWidth="1"/>
    <col min="1796" max="1796" width="11.28515625" style="14" customWidth="1"/>
    <col min="1797" max="1797" width="16" style="14" customWidth="1"/>
    <col min="1798" max="2048" width="8.85546875" style="14"/>
    <col min="2049" max="2049" width="5" style="14" customWidth="1"/>
    <col min="2050" max="2050" width="48.7109375" style="14" customWidth="1"/>
    <col min="2051" max="2051" width="14.42578125" style="14" customWidth="1"/>
    <col min="2052" max="2052" width="11.28515625" style="14" customWidth="1"/>
    <col min="2053" max="2053" width="16" style="14" customWidth="1"/>
    <col min="2054" max="2304" width="8.85546875" style="14"/>
    <col min="2305" max="2305" width="5" style="14" customWidth="1"/>
    <col min="2306" max="2306" width="48.7109375" style="14" customWidth="1"/>
    <col min="2307" max="2307" width="14.42578125" style="14" customWidth="1"/>
    <col min="2308" max="2308" width="11.28515625" style="14" customWidth="1"/>
    <col min="2309" max="2309" width="16" style="14" customWidth="1"/>
    <col min="2310" max="2560" width="8.85546875" style="14"/>
    <col min="2561" max="2561" width="5" style="14" customWidth="1"/>
    <col min="2562" max="2562" width="48.7109375" style="14" customWidth="1"/>
    <col min="2563" max="2563" width="14.42578125" style="14" customWidth="1"/>
    <col min="2564" max="2564" width="11.28515625" style="14" customWidth="1"/>
    <col min="2565" max="2565" width="16" style="14" customWidth="1"/>
    <col min="2566" max="2816" width="8.85546875" style="14"/>
    <col min="2817" max="2817" width="5" style="14" customWidth="1"/>
    <col min="2818" max="2818" width="48.7109375" style="14" customWidth="1"/>
    <col min="2819" max="2819" width="14.42578125" style="14" customWidth="1"/>
    <col min="2820" max="2820" width="11.28515625" style="14" customWidth="1"/>
    <col min="2821" max="2821" width="16" style="14" customWidth="1"/>
    <col min="2822" max="3072" width="8.85546875" style="14"/>
    <col min="3073" max="3073" width="5" style="14" customWidth="1"/>
    <col min="3074" max="3074" width="48.7109375" style="14" customWidth="1"/>
    <col min="3075" max="3075" width="14.42578125" style="14" customWidth="1"/>
    <col min="3076" max="3076" width="11.28515625" style="14" customWidth="1"/>
    <col min="3077" max="3077" width="16" style="14" customWidth="1"/>
    <col min="3078" max="3328" width="8.85546875" style="14"/>
    <col min="3329" max="3329" width="5" style="14" customWidth="1"/>
    <col min="3330" max="3330" width="48.7109375" style="14" customWidth="1"/>
    <col min="3331" max="3331" width="14.42578125" style="14" customWidth="1"/>
    <col min="3332" max="3332" width="11.28515625" style="14" customWidth="1"/>
    <col min="3333" max="3333" width="16" style="14" customWidth="1"/>
    <col min="3334" max="3584" width="8.85546875" style="14"/>
    <col min="3585" max="3585" width="5" style="14" customWidth="1"/>
    <col min="3586" max="3586" width="48.7109375" style="14" customWidth="1"/>
    <col min="3587" max="3587" width="14.42578125" style="14" customWidth="1"/>
    <col min="3588" max="3588" width="11.28515625" style="14" customWidth="1"/>
    <col min="3589" max="3589" width="16" style="14" customWidth="1"/>
    <col min="3590" max="3840" width="8.85546875" style="14"/>
    <col min="3841" max="3841" width="5" style="14" customWidth="1"/>
    <col min="3842" max="3842" width="48.7109375" style="14" customWidth="1"/>
    <col min="3843" max="3843" width="14.42578125" style="14" customWidth="1"/>
    <col min="3844" max="3844" width="11.28515625" style="14" customWidth="1"/>
    <col min="3845" max="3845" width="16" style="14" customWidth="1"/>
    <col min="3846" max="4096" width="8.85546875" style="14"/>
    <col min="4097" max="4097" width="5" style="14" customWidth="1"/>
    <col min="4098" max="4098" width="48.7109375" style="14" customWidth="1"/>
    <col min="4099" max="4099" width="14.42578125" style="14" customWidth="1"/>
    <col min="4100" max="4100" width="11.28515625" style="14" customWidth="1"/>
    <col min="4101" max="4101" width="16" style="14" customWidth="1"/>
    <col min="4102" max="4352" width="8.85546875" style="14"/>
    <col min="4353" max="4353" width="5" style="14" customWidth="1"/>
    <col min="4354" max="4354" width="48.7109375" style="14" customWidth="1"/>
    <col min="4355" max="4355" width="14.42578125" style="14" customWidth="1"/>
    <col min="4356" max="4356" width="11.28515625" style="14" customWidth="1"/>
    <col min="4357" max="4357" width="16" style="14" customWidth="1"/>
    <col min="4358" max="4608" width="8.85546875" style="14"/>
    <col min="4609" max="4609" width="5" style="14" customWidth="1"/>
    <col min="4610" max="4610" width="48.7109375" style="14" customWidth="1"/>
    <col min="4611" max="4611" width="14.42578125" style="14" customWidth="1"/>
    <col min="4612" max="4612" width="11.28515625" style="14" customWidth="1"/>
    <col min="4613" max="4613" width="16" style="14" customWidth="1"/>
    <col min="4614" max="4864" width="8.85546875" style="14"/>
    <col min="4865" max="4865" width="5" style="14" customWidth="1"/>
    <col min="4866" max="4866" width="48.7109375" style="14" customWidth="1"/>
    <col min="4867" max="4867" width="14.42578125" style="14" customWidth="1"/>
    <col min="4868" max="4868" width="11.28515625" style="14" customWidth="1"/>
    <col min="4869" max="4869" width="16" style="14" customWidth="1"/>
    <col min="4870" max="5120" width="8.85546875" style="14"/>
    <col min="5121" max="5121" width="5" style="14" customWidth="1"/>
    <col min="5122" max="5122" width="48.7109375" style="14" customWidth="1"/>
    <col min="5123" max="5123" width="14.42578125" style="14" customWidth="1"/>
    <col min="5124" max="5124" width="11.28515625" style="14" customWidth="1"/>
    <col min="5125" max="5125" width="16" style="14" customWidth="1"/>
    <col min="5126" max="5376" width="8.85546875" style="14"/>
    <col min="5377" max="5377" width="5" style="14" customWidth="1"/>
    <col min="5378" max="5378" width="48.7109375" style="14" customWidth="1"/>
    <col min="5379" max="5379" width="14.42578125" style="14" customWidth="1"/>
    <col min="5380" max="5380" width="11.28515625" style="14" customWidth="1"/>
    <col min="5381" max="5381" width="16" style="14" customWidth="1"/>
    <col min="5382" max="5632" width="8.85546875" style="14"/>
    <col min="5633" max="5633" width="5" style="14" customWidth="1"/>
    <col min="5634" max="5634" width="48.7109375" style="14" customWidth="1"/>
    <col min="5635" max="5635" width="14.42578125" style="14" customWidth="1"/>
    <col min="5636" max="5636" width="11.28515625" style="14" customWidth="1"/>
    <col min="5637" max="5637" width="16" style="14" customWidth="1"/>
    <col min="5638" max="5888" width="8.85546875" style="14"/>
    <col min="5889" max="5889" width="5" style="14" customWidth="1"/>
    <col min="5890" max="5890" width="48.7109375" style="14" customWidth="1"/>
    <col min="5891" max="5891" width="14.42578125" style="14" customWidth="1"/>
    <col min="5892" max="5892" width="11.28515625" style="14" customWidth="1"/>
    <col min="5893" max="5893" width="16" style="14" customWidth="1"/>
    <col min="5894" max="6144" width="8.85546875" style="14"/>
    <col min="6145" max="6145" width="5" style="14" customWidth="1"/>
    <col min="6146" max="6146" width="48.7109375" style="14" customWidth="1"/>
    <col min="6147" max="6147" width="14.42578125" style="14" customWidth="1"/>
    <col min="6148" max="6148" width="11.28515625" style="14" customWidth="1"/>
    <col min="6149" max="6149" width="16" style="14" customWidth="1"/>
    <col min="6150" max="6400" width="8.85546875" style="14"/>
    <col min="6401" max="6401" width="5" style="14" customWidth="1"/>
    <col min="6402" max="6402" width="48.7109375" style="14" customWidth="1"/>
    <col min="6403" max="6403" width="14.42578125" style="14" customWidth="1"/>
    <col min="6404" max="6404" width="11.28515625" style="14" customWidth="1"/>
    <col min="6405" max="6405" width="16" style="14" customWidth="1"/>
    <col min="6406" max="6656" width="8.85546875" style="14"/>
    <col min="6657" max="6657" width="5" style="14" customWidth="1"/>
    <col min="6658" max="6658" width="48.7109375" style="14" customWidth="1"/>
    <col min="6659" max="6659" width="14.42578125" style="14" customWidth="1"/>
    <col min="6660" max="6660" width="11.28515625" style="14" customWidth="1"/>
    <col min="6661" max="6661" width="16" style="14" customWidth="1"/>
    <col min="6662" max="6912" width="8.85546875" style="14"/>
    <col min="6913" max="6913" width="5" style="14" customWidth="1"/>
    <col min="6914" max="6914" width="48.7109375" style="14" customWidth="1"/>
    <col min="6915" max="6915" width="14.42578125" style="14" customWidth="1"/>
    <col min="6916" max="6916" width="11.28515625" style="14" customWidth="1"/>
    <col min="6917" max="6917" width="16" style="14" customWidth="1"/>
    <col min="6918" max="7168" width="8.85546875" style="14"/>
    <col min="7169" max="7169" width="5" style="14" customWidth="1"/>
    <col min="7170" max="7170" width="48.7109375" style="14" customWidth="1"/>
    <col min="7171" max="7171" width="14.42578125" style="14" customWidth="1"/>
    <col min="7172" max="7172" width="11.28515625" style="14" customWidth="1"/>
    <col min="7173" max="7173" width="16" style="14" customWidth="1"/>
    <col min="7174" max="7424" width="8.85546875" style="14"/>
    <col min="7425" max="7425" width="5" style="14" customWidth="1"/>
    <col min="7426" max="7426" width="48.7109375" style="14" customWidth="1"/>
    <col min="7427" max="7427" width="14.42578125" style="14" customWidth="1"/>
    <col min="7428" max="7428" width="11.28515625" style="14" customWidth="1"/>
    <col min="7429" max="7429" width="16" style="14" customWidth="1"/>
    <col min="7430" max="7680" width="8.85546875" style="14"/>
    <col min="7681" max="7681" width="5" style="14" customWidth="1"/>
    <col min="7682" max="7682" width="48.7109375" style="14" customWidth="1"/>
    <col min="7683" max="7683" width="14.42578125" style="14" customWidth="1"/>
    <col min="7684" max="7684" width="11.28515625" style="14" customWidth="1"/>
    <col min="7685" max="7685" width="16" style="14" customWidth="1"/>
    <col min="7686" max="7936" width="8.85546875" style="14"/>
    <col min="7937" max="7937" width="5" style="14" customWidth="1"/>
    <col min="7938" max="7938" width="48.7109375" style="14" customWidth="1"/>
    <col min="7939" max="7939" width="14.42578125" style="14" customWidth="1"/>
    <col min="7940" max="7940" width="11.28515625" style="14" customWidth="1"/>
    <col min="7941" max="7941" width="16" style="14" customWidth="1"/>
    <col min="7942" max="8192" width="8.85546875" style="14"/>
    <col min="8193" max="8193" width="5" style="14" customWidth="1"/>
    <col min="8194" max="8194" width="48.7109375" style="14" customWidth="1"/>
    <col min="8195" max="8195" width="14.42578125" style="14" customWidth="1"/>
    <col min="8196" max="8196" width="11.28515625" style="14" customWidth="1"/>
    <col min="8197" max="8197" width="16" style="14" customWidth="1"/>
    <col min="8198" max="8448" width="8.85546875" style="14"/>
    <col min="8449" max="8449" width="5" style="14" customWidth="1"/>
    <col min="8450" max="8450" width="48.7109375" style="14" customWidth="1"/>
    <col min="8451" max="8451" width="14.42578125" style="14" customWidth="1"/>
    <col min="8452" max="8452" width="11.28515625" style="14" customWidth="1"/>
    <col min="8453" max="8453" width="16" style="14" customWidth="1"/>
    <col min="8454" max="8704" width="8.85546875" style="14"/>
    <col min="8705" max="8705" width="5" style="14" customWidth="1"/>
    <col min="8706" max="8706" width="48.7109375" style="14" customWidth="1"/>
    <col min="8707" max="8707" width="14.42578125" style="14" customWidth="1"/>
    <col min="8708" max="8708" width="11.28515625" style="14" customWidth="1"/>
    <col min="8709" max="8709" width="16" style="14" customWidth="1"/>
    <col min="8710" max="8960" width="8.85546875" style="14"/>
    <col min="8961" max="8961" width="5" style="14" customWidth="1"/>
    <col min="8962" max="8962" width="48.7109375" style="14" customWidth="1"/>
    <col min="8963" max="8963" width="14.42578125" style="14" customWidth="1"/>
    <col min="8964" max="8964" width="11.28515625" style="14" customWidth="1"/>
    <col min="8965" max="8965" width="16" style="14" customWidth="1"/>
    <col min="8966" max="9216" width="8.85546875" style="14"/>
    <col min="9217" max="9217" width="5" style="14" customWidth="1"/>
    <col min="9218" max="9218" width="48.7109375" style="14" customWidth="1"/>
    <col min="9219" max="9219" width="14.42578125" style="14" customWidth="1"/>
    <col min="9220" max="9220" width="11.28515625" style="14" customWidth="1"/>
    <col min="9221" max="9221" width="16" style="14" customWidth="1"/>
    <col min="9222" max="9472" width="8.85546875" style="14"/>
    <col min="9473" max="9473" width="5" style="14" customWidth="1"/>
    <col min="9474" max="9474" width="48.7109375" style="14" customWidth="1"/>
    <col min="9475" max="9475" width="14.42578125" style="14" customWidth="1"/>
    <col min="9476" max="9476" width="11.28515625" style="14" customWidth="1"/>
    <col min="9477" max="9477" width="16" style="14" customWidth="1"/>
    <col min="9478" max="9728" width="8.85546875" style="14"/>
    <col min="9729" max="9729" width="5" style="14" customWidth="1"/>
    <col min="9730" max="9730" width="48.7109375" style="14" customWidth="1"/>
    <col min="9731" max="9731" width="14.42578125" style="14" customWidth="1"/>
    <col min="9732" max="9732" width="11.28515625" style="14" customWidth="1"/>
    <col min="9733" max="9733" width="16" style="14" customWidth="1"/>
    <col min="9734" max="9984" width="8.85546875" style="14"/>
    <col min="9985" max="9985" width="5" style="14" customWidth="1"/>
    <col min="9986" max="9986" width="48.7109375" style="14" customWidth="1"/>
    <col min="9987" max="9987" width="14.42578125" style="14" customWidth="1"/>
    <col min="9988" max="9988" width="11.28515625" style="14" customWidth="1"/>
    <col min="9989" max="9989" width="16" style="14" customWidth="1"/>
    <col min="9990" max="10240" width="8.85546875" style="14"/>
    <col min="10241" max="10241" width="5" style="14" customWidth="1"/>
    <col min="10242" max="10242" width="48.7109375" style="14" customWidth="1"/>
    <col min="10243" max="10243" width="14.42578125" style="14" customWidth="1"/>
    <col min="10244" max="10244" width="11.28515625" style="14" customWidth="1"/>
    <col min="10245" max="10245" width="16" style="14" customWidth="1"/>
    <col min="10246" max="10496" width="8.85546875" style="14"/>
    <col min="10497" max="10497" width="5" style="14" customWidth="1"/>
    <col min="10498" max="10498" width="48.7109375" style="14" customWidth="1"/>
    <col min="10499" max="10499" width="14.42578125" style="14" customWidth="1"/>
    <col min="10500" max="10500" width="11.28515625" style="14" customWidth="1"/>
    <col min="10501" max="10501" width="16" style="14" customWidth="1"/>
    <col min="10502" max="10752" width="8.85546875" style="14"/>
    <col min="10753" max="10753" width="5" style="14" customWidth="1"/>
    <col min="10754" max="10754" width="48.7109375" style="14" customWidth="1"/>
    <col min="10755" max="10755" width="14.42578125" style="14" customWidth="1"/>
    <col min="10756" max="10756" width="11.28515625" style="14" customWidth="1"/>
    <col min="10757" max="10757" width="16" style="14" customWidth="1"/>
    <col min="10758" max="11008" width="8.85546875" style="14"/>
    <col min="11009" max="11009" width="5" style="14" customWidth="1"/>
    <col min="11010" max="11010" width="48.7109375" style="14" customWidth="1"/>
    <col min="11011" max="11011" width="14.42578125" style="14" customWidth="1"/>
    <col min="11012" max="11012" width="11.28515625" style="14" customWidth="1"/>
    <col min="11013" max="11013" width="16" style="14" customWidth="1"/>
    <col min="11014" max="11264" width="8.85546875" style="14"/>
    <col min="11265" max="11265" width="5" style="14" customWidth="1"/>
    <col min="11266" max="11266" width="48.7109375" style="14" customWidth="1"/>
    <col min="11267" max="11267" width="14.42578125" style="14" customWidth="1"/>
    <col min="11268" max="11268" width="11.28515625" style="14" customWidth="1"/>
    <col min="11269" max="11269" width="16" style="14" customWidth="1"/>
    <col min="11270" max="11520" width="8.85546875" style="14"/>
    <col min="11521" max="11521" width="5" style="14" customWidth="1"/>
    <col min="11522" max="11522" width="48.7109375" style="14" customWidth="1"/>
    <col min="11523" max="11523" width="14.42578125" style="14" customWidth="1"/>
    <col min="11524" max="11524" width="11.28515625" style="14" customWidth="1"/>
    <col min="11525" max="11525" width="16" style="14" customWidth="1"/>
    <col min="11526" max="11776" width="8.85546875" style="14"/>
    <col min="11777" max="11777" width="5" style="14" customWidth="1"/>
    <col min="11778" max="11778" width="48.7109375" style="14" customWidth="1"/>
    <col min="11779" max="11779" width="14.42578125" style="14" customWidth="1"/>
    <col min="11780" max="11780" width="11.28515625" style="14" customWidth="1"/>
    <col min="11781" max="11781" width="16" style="14" customWidth="1"/>
    <col min="11782" max="12032" width="8.85546875" style="14"/>
    <col min="12033" max="12033" width="5" style="14" customWidth="1"/>
    <col min="12034" max="12034" width="48.7109375" style="14" customWidth="1"/>
    <col min="12035" max="12035" width="14.42578125" style="14" customWidth="1"/>
    <col min="12036" max="12036" width="11.28515625" style="14" customWidth="1"/>
    <col min="12037" max="12037" width="16" style="14" customWidth="1"/>
    <col min="12038" max="12288" width="8.85546875" style="14"/>
    <col min="12289" max="12289" width="5" style="14" customWidth="1"/>
    <col min="12290" max="12290" width="48.7109375" style="14" customWidth="1"/>
    <col min="12291" max="12291" width="14.42578125" style="14" customWidth="1"/>
    <col min="12292" max="12292" width="11.28515625" style="14" customWidth="1"/>
    <col min="12293" max="12293" width="16" style="14" customWidth="1"/>
    <col min="12294" max="12544" width="8.85546875" style="14"/>
    <col min="12545" max="12545" width="5" style="14" customWidth="1"/>
    <col min="12546" max="12546" width="48.7109375" style="14" customWidth="1"/>
    <col min="12547" max="12547" width="14.42578125" style="14" customWidth="1"/>
    <col min="12548" max="12548" width="11.28515625" style="14" customWidth="1"/>
    <col min="12549" max="12549" width="16" style="14" customWidth="1"/>
    <col min="12550" max="12800" width="8.85546875" style="14"/>
    <col min="12801" max="12801" width="5" style="14" customWidth="1"/>
    <col min="12802" max="12802" width="48.7109375" style="14" customWidth="1"/>
    <col min="12803" max="12803" width="14.42578125" style="14" customWidth="1"/>
    <col min="12804" max="12804" width="11.28515625" style="14" customWidth="1"/>
    <col min="12805" max="12805" width="16" style="14" customWidth="1"/>
    <col min="12806" max="13056" width="8.85546875" style="14"/>
    <col min="13057" max="13057" width="5" style="14" customWidth="1"/>
    <col min="13058" max="13058" width="48.7109375" style="14" customWidth="1"/>
    <col min="13059" max="13059" width="14.42578125" style="14" customWidth="1"/>
    <col min="13060" max="13060" width="11.28515625" style="14" customWidth="1"/>
    <col min="13061" max="13061" width="16" style="14" customWidth="1"/>
    <col min="13062" max="13312" width="8.85546875" style="14"/>
    <col min="13313" max="13313" width="5" style="14" customWidth="1"/>
    <col min="13314" max="13314" width="48.7109375" style="14" customWidth="1"/>
    <col min="13315" max="13315" width="14.42578125" style="14" customWidth="1"/>
    <col min="13316" max="13316" width="11.28515625" style="14" customWidth="1"/>
    <col min="13317" max="13317" width="16" style="14" customWidth="1"/>
    <col min="13318" max="13568" width="8.85546875" style="14"/>
    <col min="13569" max="13569" width="5" style="14" customWidth="1"/>
    <col min="13570" max="13570" width="48.7109375" style="14" customWidth="1"/>
    <col min="13571" max="13571" width="14.42578125" style="14" customWidth="1"/>
    <col min="13572" max="13572" width="11.28515625" style="14" customWidth="1"/>
    <col min="13573" max="13573" width="16" style="14" customWidth="1"/>
    <col min="13574" max="13824" width="8.85546875" style="14"/>
    <col min="13825" max="13825" width="5" style="14" customWidth="1"/>
    <col min="13826" max="13826" width="48.7109375" style="14" customWidth="1"/>
    <col min="13827" max="13827" width="14.42578125" style="14" customWidth="1"/>
    <col min="13828" max="13828" width="11.28515625" style="14" customWidth="1"/>
    <col min="13829" max="13829" width="16" style="14" customWidth="1"/>
    <col min="13830" max="14080" width="8.85546875" style="14"/>
    <col min="14081" max="14081" width="5" style="14" customWidth="1"/>
    <col min="14082" max="14082" width="48.7109375" style="14" customWidth="1"/>
    <col min="14083" max="14083" width="14.42578125" style="14" customWidth="1"/>
    <col min="14084" max="14084" width="11.28515625" style="14" customWidth="1"/>
    <col min="14085" max="14085" width="16" style="14" customWidth="1"/>
    <col min="14086" max="14336" width="8.85546875" style="14"/>
    <col min="14337" max="14337" width="5" style="14" customWidth="1"/>
    <col min="14338" max="14338" width="48.7109375" style="14" customWidth="1"/>
    <col min="14339" max="14339" width="14.42578125" style="14" customWidth="1"/>
    <col min="14340" max="14340" width="11.28515625" style="14" customWidth="1"/>
    <col min="14341" max="14341" width="16" style="14" customWidth="1"/>
    <col min="14342" max="14592" width="8.85546875" style="14"/>
    <col min="14593" max="14593" width="5" style="14" customWidth="1"/>
    <col min="14594" max="14594" width="48.7109375" style="14" customWidth="1"/>
    <col min="14595" max="14595" width="14.42578125" style="14" customWidth="1"/>
    <col min="14596" max="14596" width="11.28515625" style="14" customWidth="1"/>
    <col min="14597" max="14597" width="16" style="14" customWidth="1"/>
    <col min="14598" max="14848" width="8.85546875" style="14"/>
    <col min="14849" max="14849" width="5" style="14" customWidth="1"/>
    <col min="14850" max="14850" width="48.7109375" style="14" customWidth="1"/>
    <col min="14851" max="14851" width="14.42578125" style="14" customWidth="1"/>
    <col min="14852" max="14852" width="11.28515625" style="14" customWidth="1"/>
    <col min="14853" max="14853" width="16" style="14" customWidth="1"/>
    <col min="14854" max="15104" width="8.85546875" style="14"/>
    <col min="15105" max="15105" width="5" style="14" customWidth="1"/>
    <col min="15106" max="15106" width="48.7109375" style="14" customWidth="1"/>
    <col min="15107" max="15107" width="14.42578125" style="14" customWidth="1"/>
    <col min="15108" max="15108" width="11.28515625" style="14" customWidth="1"/>
    <col min="15109" max="15109" width="16" style="14" customWidth="1"/>
    <col min="15110" max="15360" width="8.85546875" style="14"/>
    <col min="15361" max="15361" width="5" style="14" customWidth="1"/>
    <col min="15362" max="15362" width="48.7109375" style="14" customWidth="1"/>
    <col min="15363" max="15363" width="14.42578125" style="14" customWidth="1"/>
    <col min="15364" max="15364" width="11.28515625" style="14" customWidth="1"/>
    <col min="15365" max="15365" width="16" style="14" customWidth="1"/>
    <col min="15366" max="15616" width="8.85546875" style="14"/>
    <col min="15617" max="15617" width="5" style="14" customWidth="1"/>
    <col min="15618" max="15618" width="48.7109375" style="14" customWidth="1"/>
    <col min="15619" max="15619" width="14.42578125" style="14" customWidth="1"/>
    <col min="15620" max="15620" width="11.28515625" style="14" customWidth="1"/>
    <col min="15621" max="15621" width="16" style="14" customWidth="1"/>
    <col min="15622" max="15872" width="8.85546875" style="14"/>
    <col min="15873" max="15873" width="5" style="14" customWidth="1"/>
    <col min="15874" max="15874" width="48.7109375" style="14" customWidth="1"/>
    <col min="15875" max="15875" width="14.42578125" style="14" customWidth="1"/>
    <col min="15876" max="15876" width="11.28515625" style="14" customWidth="1"/>
    <col min="15877" max="15877" width="16" style="14" customWidth="1"/>
    <col min="15878" max="16128" width="8.85546875" style="14"/>
    <col min="16129" max="16129" width="5" style="14" customWidth="1"/>
    <col min="16130" max="16130" width="48.7109375" style="14" customWidth="1"/>
    <col min="16131" max="16131" width="14.42578125" style="14" customWidth="1"/>
    <col min="16132" max="16132" width="11.28515625" style="14" customWidth="1"/>
    <col min="16133" max="16133" width="16" style="14" customWidth="1"/>
    <col min="16134" max="16384" width="8.85546875" style="14"/>
  </cols>
  <sheetData>
    <row r="1" spans="1:7" ht="13.5" customHeight="1">
      <c r="A1" s="227" t="s">
        <v>45</v>
      </c>
      <c r="B1" s="227"/>
      <c r="C1" s="227"/>
      <c r="D1" s="227"/>
      <c r="E1" s="227"/>
    </row>
    <row r="2" spans="1:7" ht="17.25" customHeight="1">
      <c r="A2" s="228" t="s">
        <v>46</v>
      </c>
      <c r="B2" s="228"/>
      <c r="C2" s="228"/>
      <c r="D2" s="228"/>
      <c r="E2" s="228"/>
    </row>
    <row r="3" spans="1:7" ht="17.25" customHeight="1">
      <c r="A3" s="228" t="s">
        <v>47</v>
      </c>
      <c r="B3" s="228"/>
      <c r="C3" s="228"/>
      <c r="D3" s="228"/>
      <c r="E3" s="228"/>
    </row>
    <row r="4" spans="1:7" s="15" customFormat="1" ht="17.45" customHeight="1">
      <c r="A4" s="229" t="s">
        <v>48</v>
      </c>
      <c r="B4" s="229"/>
      <c r="C4" s="229"/>
      <c r="D4" s="229"/>
      <c r="E4" s="229"/>
    </row>
    <row r="5" spans="1:7" ht="13.5" customHeight="1" thickBot="1">
      <c r="E5" s="17"/>
    </row>
    <row r="6" spans="1:7" ht="24" customHeight="1">
      <c r="A6" s="230" t="s">
        <v>49</v>
      </c>
      <c r="B6" s="232" t="s">
        <v>50</v>
      </c>
      <c r="C6" s="234" t="s">
        <v>51</v>
      </c>
      <c r="D6" s="236" t="s">
        <v>52</v>
      </c>
      <c r="E6" s="238" t="s">
        <v>53</v>
      </c>
    </row>
    <row r="7" spans="1:7" ht="30" customHeight="1" thickBot="1">
      <c r="A7" s="231"/>
      <c r="B7" s="233"/>
      <c r="C7" s="235"/>
      <c r="D7" s="237"/>
      <c r="E7" s="239"/>
    </row>
    <row r="8" spans="1:7" ht="15" customHeight="1" thickBot="1">
      <c r="A8" s="206" t="s">
        <v>54</v>
      </c>
      <c r="B8" s="207"/>
      <c r="C8" s="207"/>
      <c r="D8" s="210"/>
      <c r="E8" s="211"/>
    </row>
    <row r="9" spans="1:7" ht="25.5">
      <c r="A9" s="18" t="s">
        <v>55</v>
      </c>
      <c r="B9" s="19" t="s">
        <v>56</v>
      </c>
      <c r="C9" s="20" t="s">
        <v>57</v>
      </c>
      <c r="D9" s="21">
        <v>6395</v>
      </c>
      <c r="E9" s="22">
        <f>D9*100/6421</f>
        <v>99.595078648185634</v>
      </c>
      <c r="G9" s="23"/>
    </row>
    <row r="10" spans="1:7">
      <c r="A10" s="24" t="s">
        <v>58</v>
      </c>
      <c r="B10" s="25" t="s">
        <v>59</v>
      </c>
      <c r="C10" s="26" t="s">
        <v>57</v>
      </c>
      <c r="D10" s="27">
        <v>17</v>
      </c>
      <c r="E10" s="28">
        <v>242.8</v>
      </c>
      <c r="G10" s="23"/>
    </row>
    <row r="11" spans="1:7">
      <c r="A11" s="24" t="s">
        <v>60</v>
      </c>
      <c r="B11" s="25" t="s">
        <v>61</v>
      </c>
      <c r="C11" s="26" t="s">
        <v>57</v>
      </c>
      <c r="D11" s="27">
        <v>37</v>
      </c>
      <c r="E11" s="29">
        <f>D11*100/28</f>
        <v>132.14285714285714</v>
      </c>
      <c r="G11" s="23"/>
    </row>
    <row r="12" spans="1:7">
      <c r="A12" s="24" t="s">
        <v>62</v>
      </c>
      <c r="B12" s="25" t="s">
        <v>63</v>
      </c>
      <c r="C12" s="26" t="s">
        <v>57</v>
      </c>
      <c r="D12" s="27">
        <v>39</v>
      </c>
      <c r="E12" s="29">
        <f>D12*100/-2</f>
        <v>-1950</v>
      </c>
      <c r="G12" s="23"/>
    </row>
    <row r="13" spans="1:7">
      <c r="A13" s="30" t="s">
        <v>64</v>
      </c>
      <c r="B13" s="25" t="s">
        <v>65</v>
      </c>
      <c r="C13" s="31" t="s">
        <v>66</v>
      </c>
      <c r="D13" s="32">
        <f>D10/D9*1000</f>
        <v>2.6583268178264268</v>
      </c>
      <c r="E13" s="29">
        <f>D13*100/1.1</f>
        <v>241.66607434785695</v>
      </c>
      <c r="G13" s="23"/>
    </row>
    <row r="14" spans="1:7">
      <c r="A14" s="24" t="s">
        <v>67</v>
      </c>
      <c r="B14" s="25" t="s">
        <v>68</v>
      </c>
      <c r="C14" s="31" t="s">
        <v>66</v>
      </c>
      <c r="D14" s="32">
        <f>D11/D9*1000</f>
        <v>5.7857701329163413</v>
      </c>
      <c r="E14" s="29">
        <f>D14*100/4.4</f>
        <v>131.49477574809865</v>
      </c>
      <c r="G14" s="23"/>
    </row>
    <row r="15" spans="1:7">
      <c r="A15" s="30" t="s">
        <v>69</v>
      </c>
      <c r="B15" s="25" t="s">
        <v>70</v>
      </c>
      <c r="C15" s="31" t="s">
        <v>66</v>
      </c>
      <c r="D15" s="32">
        <f>2/D9*1000</f>
        <v>0.31274433150899139</v>
      </c>
      <c r="E15" s="29">
        <f>D15*100/-0.3</f>
        <v>-104.24811050299714</v>
      </c>
      <c r="G15" s="23"/>
    </row>
    <row r="16" spans="1:7" ht="13.5" customHeight="1" thickBot="1">
      <c r="A16" s="33" t="s">
        <v>71</v>
      </c>
      <c r="B16" s="34" t="s">
        <v>72</v>
      </c>
      <c r="C16" s="31" t="s">
        <v>66</v>
      </c>
      <c r="D16" s="35">
        <f>D12/D9*1000</f>
        <v>6.0985144644253326</v>
      </c>
      <c r="E16" s="36">
        <f>D16*100/-0.3</f>
        <v>-2032.8381548084444</v>
      </c>
      <c r="G16" s="23"/>
    </row>
    <row r="17" spans="1:7" ht="15" customHeight="1" thickBot="1">
      <c r="A17" s="218" t="s">
        <v>73</v>
      </c>
      <c r="B17" s="219"/>
      <c r="C17" s="219"/>
      <c r="D17" s="219"/>
      <c r="E17" s="220"/>
      <c r="G17" s="23"/>
    </row>
    <row r="18" spans="1:7" ht="25.9" customHeight="1">
      <c r="A18" s="221" t="s">
        <v>74</v>
      </c>
      <c r="B18" s="37" t="s">
        <v>75</v>
      </c>
      <c r="C18" s="38" t="s">
        <v>57</v>
      </c>
      <c r="D18" s="174">
        <v>491.2</v>
      </c>
      <c r="E18" s="166">
        <v>84.9</v>
      </c>
    </row>
    <row r="19" spans="1:7" ht="11.25" customHeight="1">
      <c r="A19" s="222"/>
      <c r="B19" s="196" t="s">
        <v>76</v>
      </c>
      <c r="C19" s="197"/>
      <c r="D19" s="197"/>
      <c r="E19" s="198"/>
    </row>
    <row r="20" spans="1:7">
      <c r="A20" s="222"/>
      <c r="B20" s="39" t="s">
        <v>77</v>
      </c>
      <c r="C20" s="26" t="s">
        <v>57</v>
      </c>
      <c r="D20" s="27"/>
      <c r="E20" s="28"/>
    </row>
    <row r="21" spans="1:7">
      <c r="A21" s="222"/>
      <c r="B21" s="39" t="s">
        <v>78</v>
      </c>
      <c r="C21" s="26" t="s">
        <v>57</v>
      </c>
      <c r="D21" s="27"/>
      <c r="E21" s="28"/>
    </row>
    <row r="22" spans="1:7">
      <c r="A22" s="222"/>
      <c r="B22" s="39" t="s">
        <v>79</v>
      </c>
      <c r="C22" s="26" t="s">
        <v>57</v>
      </c>
      <c r="D22" s="27"/>
      <c r="E22" s="28"/>
    </row>
    <row r="23" spans="1:7" ht="12.75" customHeight="1">
      <c r="A23" s="222"/>
      <c r="B23" s="39" t="s">
        <v>80</v>
      </c>
      <c r="C23" s="26" t="s">
        <v>57</v>
      </c>
      <c r="D23" s="27"/>
      <c r="E23" s="28"/>
    </row>
    <row r="24" spans="1:7">
      <c r="A24" s="222"/>
      <c r="B24" s="39" t="s">
        <v>81</v>
      </c>
      <c r="C24" s="26" t="s">
        <v>57</v>
      </c>
      <c r="D24" s="27"/>
      <c r="E24" s="28"/>
    </row>
    <row r="25" spans="1:7" ht="37.5" customHeight="1">
      <c r="A25" s="222"/>
      <c r="B25" s="39" t="s">
        <v>82</v>
      </c>
      <c r="C25" s="26" t="s">
        <v>57</v>
      </c>
      <c r="D25" s="27"/>
      <c r="E25" s="28"/>
    </row>
    <row r="26" spans="1:7">
      <c r="A26" s="222"/>
      <c r="B26" s="39" t="s">
        <v>83</v>
      </c>
      <c r="C26" s="26" t="s">
        <v>57</v>
      </c>
      <c r="D26" s="27"/>
      <c r="E26" s="28"/>
    </row>
    <row r="27" spans="1:7">
      <c r="A27" s="222"/>
      <c r="B27" s="39" t="s">
        <v>84</v>
      </c>
      <c r="C27" s="26" t="s">
        <v>57</v>
      </c>
      <c r="D27" s="27"/>
      <c r="E27" s="28"/>
    </row>
    <row r="28" spans="1:7">
      <c r="A28" s="222"/>
      <c r="B28" s="39" t="s">
        <v>85</v>
      </c>
      <c r="C28" s="26" t="s">
        <v>57</v>
      </c>
      <c r="D28" s="27"/>
      <c r="E28" s="28"/>
    </row>
    <row r="29" spans="1:7" ht="25.5">
      <c r="A29" s="222"/>
      <c r="B29" s="39" t="s">
        <v>86</v>
      </c>
      <c r="C29" s="26" t="s">
        <v>57</v>
      </c>
      <c r="D29" s="27"/>
      <c r="E29" s="28"/>
    </row>
    <row r="30" spans="1:7" ht="25.5">
      <c r="A30" s="223"/>
      <c r="B30" s="39" t="s">
        <v>87</v>
      </c>
      <c r="C30" s="26" t="s">
        <v>57</v>
      </c>
      <c r="D30" s="27"/>
      <c r="E30" s="28"/>
    </row>
    <row r="31" spans="1:7" ht="24" customHeight="1">
      <c r="A31" s="40" t="s">
        <v>88</v>
      </c>
      <c r="B31" s="41" t="s">
        <v>89</v>
      </c>
      <c r="C31" s="42" t="s">
        <v>90</v>
      </c>
      <c r="D31" s="66">
        <v>0.15</v>
      </c>
      <c r="E31" s="167">
        <f>D31*100/0.53</f>
        <v>28.30188679245283</v>
      </c>
    </row>
    <row r="32" spans="1:7" ht="25.5">
      <c r="A32" s="199" t="s">
        <v>91</v>
      </c>
      <c r="B32" s="43" t="s">
        <v>92</v>
      </c>
      <c r="C32" s="42" t="s">
        <v>93</v>
      </c>
      <c r="D32" s="44"/>
      <c r="E32" s="45"/>
    </row>
    <row r="33" spans="1:5">
      <c r="A33" s="184"/>
      <c r="B33" s="186" t="s">
        <v>94</v>
      </c>
      <c r="C33" s="187"/>
      <c r="D33" s="187"/>
      <c r="E33" s="188"/>
    </row>
    <row r="34" spans="1:5">
      <c r="A34" s="184"/>
      <c r="B34" s="43" t="s">
        <v>95</v>
      </c>
      <c r="C34" s="42" t="s">
        <v>93</v>
      </c>
      <c r="D34" s="44"/>
      <c r="E34" s="45"/>
    </row>
    <row r="35" spans="1:5" ht="25.5">
      <c r="A35" s="184"/>
      <c r="B35" s="43" t="s">
        <v>96</v>
      </c>
      <c r="C35" s="42"/>
      <c r="D35" s="44"/>
      <c r="E35" s="45"/>
    </row>
    <row r="36" spans="1:5">
      <c r="A36" s="184"/>
      <c r="B36" s="43"/>
      <c r="C36" s="42"/>
      <c r="D36" s="44"/>
      <c r="E36" s="45"/>
    </row>
    <row r="37" spans="1:5">
      <c r="A37" s="184"/>
      <c r="B37" s="43"/>
      <c r="C37" s="42"/>
      <c r="D37" s="44"/>
      <c r="E37" s="45"/>
    </row>
    <row r="38" spans="1:5">
      <c r="A38" s="184"/>
      <c r="B38" s="43" t="s">
        <v>97</v>
      </c>
      <c r="C38" s="42" t="s">
        <v>93</v>
      </c>
      <c r="D38" s="44"/>
      <c r="E38" s="45"/>
    </row>
    <row r="39" spans="1:5" ht="25.5">
      <c r="A39" s="184"/>
      <c r="B39" s="43" t="s">
        <v>96</v>
      </c>
      <c r="C39" s="46"/>
      <c r="D39" s="44"/>
      <c r="E39" s="47"/>
    </row>
    <row r="40" spans="1:5">
      <c r="A40" s="184"/>
      <c r="B40" s="43"/>
      <c r="C40" s="46"/>
      <c r="D40" s="44"/>
      <c r="E40" s="47"/>
    </row>
    <row r="41" spans="1:5">
      <c r="A41" s="184"/>
      <c r="B41" s="43"/>
      <c r="C41" s="46"/>
      <c r="D41" s="44"/>
      <c r="E41" s="47"/>
    </row>
    <row r="42" spans="1:5">
      <c r="A42" s="184"/>
      <c r="B42" s="224" t="s">
        <v>98</v>
      </c>
      <c r="C42" s="225"/>
      <c r="D42" s="225"/>
      <c r="E42" s="226"/>
    </row>
    <row r="43" spans="1:5">
      <c r="A43" s="184"/>
      <c r="B43" s="48" t="s">
        <v>77</v>
      </c>
      <c r="C43" s="42" t="s">
        <v>93</v>
      </c>
      <c r="D43" s="44"/>
      <c r="E43" s="45"/>
    </row>
    <row r="44" spans="1:5">
      <c r="A44" s="184"/>
      <c r="B44" s="48" t="s">
        <v>78</v>
      </c>
      <c r="C44" s="42" t="s">
        <v>93</v>
      </c>
      <c r="D44" s="44"/>
      <c r="E44" s="45"/>
    </row>
    <row r="45" spans="1:5">
      <c r="A45" s="184"/>
      <c r="B45" s="48" t="s">
        <v>79</v>
      </c>
      <c r="C45" s="42" t="s">
        <v>93</v>
      </c>
      <c r="D45" s="44"/>
      <c r="E45" s="45"/>
    </row>
    <row r="46" spans="1:5" ht="12.75" customHeight="1">
      <c r="A46" s="184"/>
      <c r="B46" s="48" t="s">
        <v>80</v>
      </c>
      <c r="C46" s="42" t="s">
        <v>93</v>
      </c>
      <c r="D46" s="44"/>
      <c r="E46" s="45"/>
    </row>
    <row r="47" spans="1:5">
      <c r="A47" s="184"/>
      <c r="B47" s="48" t="s">
        <v>81</v>
      </c>
      <c r="C47" s="42" t="s">
        <v>93</v>
      </c>
      <c r="D47" s="44"/>
      <c r="E47" s="45"/>
    </row>
    <row r="48" spans="1:5" ht="36" customHeight="1">
      <c r="A48" s="184"/>
      <c r="B48" s="48" t="s">
        <v>82</v>
      </c>
      <c r="C48" s="42" t="s">
        <v>93</v>
      </c>
      <c r="D48" s="44"/>
      <c r="E48" s="45"/>
    </row>
    <row r="49" spans="1:5" ht="11.25" customHeight="1">
      <c r="A49" s="184"/>
      <c r="B49" s="48" t="s">
        <v>83</v>
      </c>
      <c r="C49" s="42" t="s">
        <v>93</v>
      </c>
      <c r="D49" s="44"/>
      <c r="E49" s="45"/>
    </row>
    <row r="50" spans="1:5">
      <c r="A50" s="184"/>
      <c r="B50" s="48" t="s">
        <v>84</v>
      </c>
      <c r="C50" s="42" t="s">
        <v>93</v>
      </c>
      <c r="D50" s="44"/>
      <c r="E50" s="45"/>
    </row>
    <row r="51" spans="1:5">
      <c r="A51" s="184"/>
      <c r="B51" s="48" t="s">
        <v>85</v>
      </c>
      <c r="C51" s="42" t="s">
        <v>93</v>
      </c>
      <c r="D51" s="44"/>
      <c r="E51" s="45"/>
    </row>
    <row r="52" spans="1:5" ht="25.5">
      <c r="A52" s="184"/>
      <c r="B52" s="48" t="s">
        <v>86</v>
      </c>
      <c r="C52" s="42" t="s">
        <v>93</v>
      </c>
      <c r="D52" s="44"/>
      <c r="E52" s="45"/>
    </row>
    <row r="53" spans="1:5" ht="24" customHeight="1">
      <c r="A53" s="185"/>
      <c r="B53" s="48" t="s">
        <v>87</v>
      </c>
      <c r="C53" s="42" t="s">
        <v>93</v>
      </c>
      <c r="D53" s="44"/>
      <c r="E53" s="45"/>
    </row>
    <row r="54" spans="1:5" ht="25.5">
      <c r="A54" s="199" t="s">
        <v>99</v>
      </c>
      <c r="B54" s="25" t="s">
        <v>100</v>
      </c>
      <c r="C54" s="49" t="s">
        <v>101</v>
      </c>
      <c r="D54" s="66">
        <v>51635</v>
      </c>
      <c r="E54" s="68">
        <v>111</v>
      </c>
    </row>
    <row r="55" spans="1:5">
      <c r="A55" s="184"/>
      <c r="B55" s="196" t="s">
        <v>102</v>
      </c>
      <c r="C55" s="197"/>
      <c r="D55" s="197"/>
      <c r="E55" s="198"/>
    </row>
    <row r="56" spans="1:5">
      <c r="A56" s="184"/>
      <c r="B56" s="50" t="s">
        <v>77</v>
      </c>
      <c r="C56" s="51" t="s">
        <v>101</v>
      </c>
      <c r="D56" s="44"/>
      <c r="E56" s="45"/>
    </row>
    <row r="57" spans="1:5">
      <c r="A57" s="184"/>
      <c r="B57" s="50" t="s">
        <v>78</v>
      </c>
      <c r="C57" s="51" t="s">
        <v>101</v>
      </c>
      <c r="D57" s="44"/>
      <c r="E57" s="45"/>
    </row>
    <row r="58" spans="1:5">
      <c r="A58" s="184"/>
      <c r="B58" s="50" t="s">
        <v>79</v>
      </c>
      <c r="C58" s="51" t="s">
        <v>101</v>
      </c>
      <c r="D58" s="44"/>
      <c r="E58" s="45"/>
    </row>
    <row r="59" spans="1:5" ht="12.75" customHeight="1">
      <c r="A59" s="184"/>
      <c r="B59" s="50" t="s">
        <v>80</v>
      </c>
      <c r="C59" s="51" t="s">
        <v>101</v>
      </c>
      <c r="D59" s="44"/>
      <c r="E59" s="45"/>
    </row>
    <row r="60" spans="1:5">
      <c r="A60" s="184"/>
      <c r="B60" s="50" t="s">
        <v>81</v>
      </c>
      <c r="C60" s="51" t="s">
        <v>101</v>
      </c>
      <c r="D60" s="44"/>
      <c r="E60" s="45"/>
    </row>
    <row r="61" spans="1:5" ht="36.75" customHeight="1">
      <c r="A61" s="184"/>
      <c r="B61" s="50" t="s">
        <v>82</v>
      </c>
      <c r="C61" s="51" t="s">
        <v>101</v>
      </c>
      <c r="D61" s="44"/>
      <c r="E61" s="45"/>
    </row>
    <row r="62" spans="1:5">
      <c r="A62" s="184"/>
      <c r="B62" s="50" t="s">
        <v>83</v>
      </c>
      <c r="C62" s="51" t="s">
        <v>101</v>
      </c>
      <c r="D62" s="44"/>
      <c r="E62" s="45"/>
    </row>
    <row r="63" spans="1:5">
      <c r="A63" s="184"/>
      <c r="B63" s="50" t="s">
        <v>84</v>
      </c>
      <c r="C63" s="51" t="s">
        <v>101</v>
      </c>
      <c r="D63" s="44">
        <v>49671.7</v>
      </c>
      <c r="E63" s="45">
        <v>114</v>
      </c>
    </row>
    <row r="64" spans="1:5">
      <c r="A64" s="184"/>
      <c r="B64" s="50" t="s">
        <v>85</v>
      </c>
      <c r="C64" s="51" t="s">
        <v>101</v>
      </c>
      <c r="D64" s="44"/>
      <c r="E64" s="45"/>
    </row>
    <row r="65" spans="1:5" ht="25.5">
      <c r="A65" s="184"/>
      <c r="B65" s="50" t="s">
        <v>86</v>
      </c>
      <c r="C65" s="51" t="s">
        <v>101</v>
      </c>
      <c r="D65" s="44"/>
      <c r="E65" s="45"/>
    </row>
    <row r="66" spans="1:5" ht="26.25" thickBot="1">
      <c r="A66" s="205"/>
      <c r="B66" s="52" t="s">
        <v>87</v>
      </c>
      <c r="C66" s="53" t="s">
        <v>101</v>
      </c>
      <c r="D66" s="54"/>
      <c r="E66" s="55"/>
    </row>
    <row r="67" spans="1:5" ht="15.75" customHeight="1" thickBot="1">
      <c r="A67" s="206" t="s">
        <v>103</v>
      </c>
      <c r="B67" s="207"/>
      <c r="C67" s="207"/>
      <c r="D67" s="207"/>
      <c r="E67" s="208"/>
    </row>
    <row r="68" spans="1:5" ht="67.150000000000006" customHeight="1">
      <c r="A68" s="56" t="s">
        <v>104</v>
      </c>
      <c r="B68" s="57" t="s">
        <v>105</v>
      </c>
      <c r="C68" s="58" t="s">
        <v>106</v>
      </c>
      <c r="D68" s="165">
        <v>59956.7</v>
      </c>
      <c r="E68" s="166">
        <v>85.1</v>
      </c>
    </row>
    <row r="69" spans="1:5" ht="37.9" customHeight="1">
      <c r="A69" s="42" t="s">
        <v>107</v>
      </c>
      <c r="B69" s="59" t="s">
        <v>108</v>
      </c>
      <c r="C69" s="42" t="s">
        <v>109</v>
      </c>
      <c r="D69" s="44"/>
      <c r="E69" s="44"/>
    </row>
    <row r="70" spans="1:5" ht="21.75" hidden="1" customHeight="1">
      <c r="A70" s="42"/>
      <c r="B70" s="59"/>
      <c r="C70" s="42"/>
      <c r="D70" s="44"/>
      <c r="E70" s="44"/>
    </row>
    <row r="71" spans="1:5" ht="20.25" hidden="1" customHeight="1">
      <c r="A71" s="42"/>
      <c r="B71" s="59"/>
      <c r="C71" s="42"/>
      <c r="D71" s="44"/>
      <c r="E71" s="44"/>
    </row>
    <row r="72" spans="1:5" ht="21.75" hidden="1" customHeight="1">
      <c r="A72" s="42"/>
      <c r="B72" s="59"/>
      <c r="C72" s="42"/>
      <c r="D72" s="44"/>
      <c r="E72" s="44"/>
    </row>
    <row r="73" spans="1:5" ht="20.25" hidden="1" customHeight="1">
      <c r="A73" s="42"/>
      <c r="B73" s="59"/>
      <c r="C73" s="42"/>
      <c r="D73" s="44"/>
      <c r="E73" s="44"/>
    </row>
    <row r="74" spans="1:5" ht="23.25" hidden="1" customHeight="1">
      <c r="A74" s="42"/>
      <c r="B74" s="59"/>
      <c r="C74" s="42"/>
      <c r="D74" s="44"/>
      <c r="E74" s="44"/>
    </row>
    <row r="75" spans="1:5" ht="23.25" hidden="1" customHeight="1">
      <c r="A75" s="42"/>
      <c r="B75" s="59"/>
      <c r="C75" s="42"/>
      <c r="D75" s="44"/>
      <c r="E75" s="44"/>
    </row>
    <row r="76" spans="1:5" s="60" customFormat="1" ht="14.25" customHeight="1" thickBot="1">
      <c r="A76" s="209" t="s">
        <v>110</v>
      </c>
      <c r="B76" s="210"/>
      <c r="C76" s="210"/>
      <c r="D76" s="210"/>
      <c r="E76" s="211"/>
    </row>
    <row r="77" spans="1:5" ht="25.5">
      <c r="A77" s="183" t="s">
        <v>111</v>
      </c>
      <c r="B77" s="61" t="s">
        <v>112</v>
      </c>
      <c r="C77" s="58" t="s">
        <v>106</v>
      </c>
      <c r="D77" s="62"/>
      <c r="E77" s="63"/>
    </row>
    <row r="78" spans="1:5">
      <c r="A78" s="184"/>
      <c r="B78" s="212" t="s">
        <v>113</v>
      </c>
      <c r="C78" s="213"/>
      <c r="D78" s="213"/>
      <c r="E78" s="214"/>
    </row>
    <row r="79" spans="1:5">
      <c r="A79" s="184"/>
      <c r="B79" s="64" t="s">
        <v>114</v>
      </c>
      <c r="C79" s="51" t="s">
        <v>106</v>
      </c>
      <c r="D79" s="44"/>
      <c r="E79" s="45"/>
    </row>
    <row r="80" spans="1:5" ht="13.5" thickBot="1">
      <c r="A80" s="185"/>
      <c r="B80" s="64" t="s">
        <v>115</v>
      </c>
      <c r="C80" s="51" t="s">
        <v>106</v>
      </c>
      <c r="D80" s="44"/>
      <c r="E80" s="45"/>
    </row>
    <row r="81" spans="1:5" s="65" customFormat="1" ht="27.6" customHeight="1">
      <c r="A81" s="215" t="s">
        <v>116</v>
      </c>
      <c r="B81" s="61" t="s">
        <v>117</v>
      </c>
      <c r="C81" s="61"/>
      <c r="D81" s="61"/>
      <c r="E81" s="61"/>
    </row>
    <row r="82" spans="1:5" s="65" customFormat="1" ht="12" customHeight="1">
      <c r="A82" s="216"/>
      <c r="B82" s="66" t="s">
        <v>118</v>
      </c>
      <c r="C82" s="67" t="s">
        <v>109</v>
      </c>
      <c r="D82" s="66"/>
      <c r="E82" s="68"/>
    </row>
    <row r="83" spans="1:5" s="65" customFormat="1">
      <c r="A83" s="216"/>
      <c r="B83" s="66" t="s">
        <v>119</v>
      </c>
      <c r="C83" s="67" t="s">
        <v>109</v>
      </c>
      <c r="D83" s="66"/>
      <c r="E83" s="68"/>
    </row>
    <row r="84" spans="1:5" s="65" customFormat="1" ht="12" customHeight="1">
      <c r="A84" s="216"/>
      <c r="B84" s="66" t="s">
        <v>120</v>
      </c>
      <c r="C84" s="67" t="s">
        <v>109</v>
      </c>
      <c r="D84" s="66"/>
      <c r="E84" s="68"/>
    </row>
    <row r="85" spans="1:5" s="65" customFormat="1" ht="11.25" customHeight="1">
      <c r="A85" s="216"/>
      <c r="B85" s="66" t="s">
        <v>121</v>
      </c>
      <c r="C85" s="67" t="s">
        <v>109</v>
      </c>
      <c r="D85" s="66"/>
      <c r="E85" s="68"/>
    </row>
    <row r="86" spans="1:5" s="65" customFormat="1" ht="10.5" customHeight="1">
      <c r="A86" s="216"/>
      <c r="B86" s="66" t="s">
        <v>122</v>
      </c>
      <c r="C86" s="67" t="s">
        <v>123</v>
      </c>
      <c r="D86" s="66"/>
      <c r="E86" s="68"/>
    </row>
    <row r="87" spans="1:5" s="65" customFormat="1" ht="12" customHeight="1" thickBot="1">
      <c r="A87" s="217"/>
      <c r="B87" s="66" t="s">
        <v>124</v>
      </c>
      <c r="C87" s="67" t="s">
        <v>125</v>
      </c>
      <c r="D87" s="66"/>
      <c r="E87" s="68"/>
    </row>
    <row r="88" spans="1:5" ht="15.75" customHeight="1" thickBot="1">
      <c r="A88" s="206" t="s">
        <v>126</v>
      </c>
      <c r="B88" s="207"/>
      <c r="C88" s="207"/>
      <c r="D88" s="207"/>
      <c r="E88" s="208"/>
    </row>
    <row r="89" spans="1:5">
      <c r="A89" s="56" t="s">
        <v>127</v>
      </c>
      <c r="B89" s="69" t="s">
        <v>128</v>
      </c>
      <c r="C89" s="58" t="s">
        <v>129</v>
      </c>
      <c r="D89" s="62"/>
      <c r="E89" s="63"/>
    </row>
    <row r="90" spans="1:5">
      <c r="A90" s="40" t="s">
        <v>130</v>
      </c>
      <c r="B90" s="41" t="s">
        <v>131</v>
      </c>
      <c r="C90" s="51" t="s">
        <v>129</v>
      </c>
      <c r="D90" s="44"/>
      <c r="E90" s="45"/>
    </row>
    <row r="91" spans="1:5" ht="13.5" thickBot="1">
      <c r="A91" s="70" t="s">
        <v>132</v>
      </c>
      <c r="B91" s="71" t="s">
        <v>133</v>
      </c>
      <c r="C91" s="72" t="s">
        <v>129</v>
      </c>
      <c r="D91" s="170"/>
      <c r="E91" s="171"/>
    </row>
    <row r="92" spans="1:5" ht="15.75" customHeight="1" thickBot="1">
      <c r="A92" s="218" t="s">
        <v>134</v>
      </c>
      <c r="B92" s="219"/>
      <c r="C92" s="219"/>
      <c r="D92" s="219"/>
      <c r="E92" s="220"/>
    </row>
    <row r="93" spans="1:5">
      <c r="A93" s="221" t="s">
        <v>135</v>
      </c>
      <c r="B93" s="19" t="s">
        <v>136</v>
      </c>
      <c r="C93" s="73" t="s">
        <v>137</v>
      </c>
      <c r="D93" s="172"/>
      <c r="E93" s="173"/>
    </row>
    <row r="94" spans="1:5">
      <c r="A94" s="222"/>
      <c r="B94" s="196" t="s">
        <v>98</v>
      </c>
      <c r="C94" s="197"/>
      <c r="D94" s="197"/>
      <c r="E94" s="198"/>
    </row>
    <row r="95" spans="1:5">
      <c r="A95" s="222"/>
      <c r="B95" s="74" t="s">
        <v>77</v>
      </c>
      <c r="C95" s="49" t="s">
        <v>129</v>
      </c>
      <c r="D95" s="27"/>
      <c r="E95" s="28"/>
    </row>
    <row r="96" spans="1:5">
      <c r="A96" s="222"/>
      <c r="B96" s="74" t="s">
        <v>78</v>
      </c>
      <c r="C96" s="49" t="s">
        <v>129</v>
      </c>
      <c r="D96" s="27"/>
      <c r="E96" s="28"/>
    </row>
    <row r="97" spans="1:7">
      <c r="A97" s="222"/>
      <c r="B97" s="74" t="s">
        <v>79</v>
      </c>
      <c r="C97" s="49" t="s">
        <v>129</v>
      </c>
      <c r="D97" s="27"/>
      <c r="E97" s="28"/>
    </row>
    <row r="98" spans="1:7" ht="25.9" customHeight="1">
      <c r="A98" s="222"/>
      <c r="B98" s="74" t="s">
        <v>80</v>
      </c>
      <c r="C98" s="49" t="s">
        <v>129</v>
      </c>
      <c r="D98" s="27"/>
      <c r="E98" s="28"/>
    </row>
    <row r="99" spans="1:7">
      <c r="A99" s="222"/>
      <c r="B99" s="74" t="s">
        <v>81</v>
      </c>
      <c r="C99" s="49" t="s">
        <v>129</v>
      </c>
      <c r="D99" s="27"/>
      <c r="E99" s="28"/>
    </row>
    <row r="100" spans="1:7" ht="37.5" customHeight="1">
      <c r="A100" s="222"/>
      <c r="B100" s="74" t="s">
        <v>82</v>
      </c>
      <c r="C100" s="49" t="s">
        <v>129</v>
      </c>
      <c r="D100" s="27"/>
      <c r="E100" s="28"/>
    </row>
    <row r="101" spans="1:7">
      <c r="A101" s="222"/>
      <c r="B101" s="74" t="s">
        <v>83</v>
      </c>
      <c r="C101" s="49" t="s">
        <v>129</v>
      </c>
      <c r="D101" s="27"/>
      <c r="E101" s="28"/>
    </row>
    <row r="102" spans="1:7">
      <c r="A102" s="222"/>
      <c r="B102" s="39" t="s">
        <v>84</v>
      </c>
      <c r="C102" s="49" t="s">
        <v>129</v>
      </c>
      <c r="D102" s="27"/>
      <c r="E102" s="28"/>
    </row>
    <row r="103" spans="1:7">
      <c r="A103" s="222"/>
      <c r="B103" s="39" t="s">
        <v>85</v>
      </c>
      <c r="C103" s="49" t="s">
        <v>129</v>
      </c>
      <c r="D103" s="27"/>
      <c r="E103" s="28"/>
    </row>
    <row r="104" spans="1:7" ht="25.5">
      <c r="A104" s="222"/>
      <c r="B104" s="39" t="s">
        <v>86</v>
      </c>
      <c r="C104" s="49" t="s">
        <v>129</v>
      </c>
      <c r="D104" s="27"/>
      <c r="E104" s="28"/>
    </row>
    <row r="105" spans="1:7" ht="25.5">
      <c r="A105" s="223"/>
      <c r="B105" s="75" t="s">
        <v>87</v>
      </c>
      <c r="C105" s="49" t="s">
        <v>129</v>
      </c>
      <c r="D105" s="27"/>
      <c r="E105" s="28"/>
    </row>
    <row r="106" spans="1:7" ht="24" customHeight="1">
      <c r="A106" s="199" t="s">
        <v>138</v>
      </c>
      <c r="B106" s="25" t="s">
        <v>139</v>
      </c>
      <c r="C106" s="49" t="s">
        <v>129</v>
      </c>
      <c r="D106" s="66"/>
      <c r="E106" s="167"/>
    </row>
    <row r="107" spans="1:7">
      <c r="A107" s="184"/>
      <c r="B107" s="196"/>
      <c r="C107" s="197"/>
      <c r="D107" s="197"/>
      <c r="E107" s="198"/>
    </row>
    <row r="108" spans="1:7">
      <c r="A108" s="184"/>
      <c r="B108" s="25" t="s">
        <v>140</v>
      </c>
      <c r="C108" s="49" t="s">
        <v>129</v>
      </c>
      <c r="D108" s="27"/>
      <c r="E108" s="28"/>
      <c r="G108" s="23"/>
    </row>
    <row r="109" spans="1:7" ht="12" customHeight="1">
      <c r="A109" s="184"/>
      <c r="B109" s="25" t="s">
        <v>141</v>
      </c>
      <c r="C109" s="49" t="s">
        <v>129</v>
      </c>
      <c r="D109" s="66"/>
      <c r="E109" s="167"/>
      <c r="G109" s="23"/>
    </row>
    <row r="110" spans="1:7" ht="12" customHeight="1">
      <c r="A110" s="184"/>
      <c r="B110" s="25" t="s">
        <v>142</v>
      </c>
      <c r="C110" s="49" t="s">
        <v>129</v>
      </c>
      <c r="D110" s="66"/>
      <c r="E110" s="167"/>
      <c r="G110" s="23"/>
    </row>
    <row r="111" spans="1:7" ht="11.25" customHeight="1">
      <c r="A111" s="184"/>
      <c r="B111" s="25" t="s">
        <v>143</v>
      </c>
      <c r="C111" s="49" t="s">
        <v>129</v>
      </c>
      <c r="D111" s="66"/>
      <c r="E111" s="167"/>
      <c r="G111" s="23"/>
    </row>
    <row r="112" spans="1:7" ht="12" customHeight="1">
      <c r="A112" s="185"/>
      <c r="B112" s="25" t="s">
        <v>144</v>
      </c>
      <c r="C112" s="49" t="s">
        <v>129</v>
      </c>
      <c r="D112" s="27"/>
      <c r="E112" s="28"/>
    </row>
    <row r="113" spans="1:9" ht="12" customHeight="1">
      <c r="A113" s="76" t="s">
        <v>145</v>
      </c>
      <c r="B113" s="77" t="s">
        <v>146</v>
      </c>
      <c r="C113" s="51" t="s">
        <v>129</v>
      </c>
      <c r="D113" s="78"/>
      <c r="E113" s="79"/>
    </row>
    <row r="114" spans="1:9" ht="12" customHeight="1">
      <c r="A114" s="76" t="s">
        <v>147</v>
      </c>
      <c r="B114" s="44" t="s">
        <v>148</v>
      </c>
      <c r="C114" s="42" t="s">
        <v>149</v>
      </c>
      <c r="D114" s="78"/>
      <c r="E114" s="79"/>
    </row>
    <row r="115" spans="1:9" ht="13.5" customHeight="1" thickBot="1">
      <c r="A115" s="80" t="s">
        <v>150</v>
      </c>
      <c r="B115" s="43" t="s">
        <v>151</v>
      </c>
      <c r="C115" s="42" t="s">
        <v>152</v>
      </c>
      <c r="D115" s="78"/>
      <c r="E115" s="79"/>
    </row>
    <row r="116" spans="1:9" ht="16.149999999999999" customHeight="1" thickBot="1">
      <c r="A116" s="180" t="s">
        <v>153</v>
      </c>
      <c r="B116" s="181"/>
      <c r="C116" s="181"/>
      <c r="D116" s="181"/>
      <c r="E116" s="182"/>
    </row>
    <row r="117" spans="1:9" ht="32.450000000000003" customHeight="1">
      <c r="A117" s="183" t="s">
        <v>154</v>
      </c>
      <c r="B117" s="81" t="s">
        <v>155</v>
      </c>
      <c r="C117" s="82" t="s">
        <v>129</v>
      </c>
      <c r="D117" s="172"/>
      <c r="E117" s="173"/>
    </row>
    <row r="118" spans="1:9">
      <c r="A118" s="184"/>
      <c r="B118" s="186" t="s">
        <v>156</v>
      </c>
      <c r="C118" s="187"/>
      <c r="D118" s="187"/>
      <c r="E118" s="188"/>
    </row>
    <row r="119" spans="1:9">
      <c r="A119" s="184"/>
      <c r="B119" s="43" t="s">
        <v>79</v>
      </c>
      <c r="C119" s="51" t="s">
        <v>129</v>
      </c>
      <c r="D119" s="44"/>
      <c r="E119" s="45"/>
    </row>
    <row r="120" spans="1:9">
      <c r="A120" s="184"/>
      <c r="B120" s="43" t="s">
        <v>157</v>
      </c>
      <c r="C120" s="51" t="s">
        <v>129</v>
      </c>
      <c r="D120" s="44"/>
      <c r="E120" s="45"/>
    </row>
    <row r="121" spans="1:9">
      <c r="A121" s="185"/>
      <c r="B121" s="43" t="s">
        <v>81</v>
      </c>
      <c r="C121" s="51" t="s">
        <v>129</v>
      </c>
      <c r="D121" s="44"/>
      <c r="E121" s="45"/>
    </row>
    <row r="122" spans="1:9">
      <c r="A122" s="189" t="s">
        <v>158</v>
      </c>
      <c r="B122" s="192" t="s">
        <v>159</v>
      </c>
      <c r="C122" s="193"/>
      <c r="D122" s="193"/>
      <c r="E122" s="194"/>
    </row>
    <row r="123" spans="1:9">
      <c r="A123" s="190"/>
      <c r="B123" s="43" t="s">
        <v>160</v>
      </c>
      <c r="C123" s="51" t="s">
        <v>161</v>
      </c>
      <c r="D123" s="44"/>
      <c r="E123" s="45"/>
    </row>
    <row r="124" spans="1:9">
      <c r="A124" s="190"/>
      <c r="B124" s="43" t="s">
        <v>162</v>
      </c>
      <c r="C124" s="51" t="s">
        <v>161</v>
      </c>
      <c r="D124" s="44"/>
      <c r="E124" s="45"/>
    </row>
    <row r="125" spans="1:9" ht="13.15" customHeight="1" thickBot="1">
      <c r="A125" s="191"/>
      <c r="B125" s="77" t="s">
        <v>163</v>
      </c>
      <c r="C125" s="83" t="s">
        <v>161</v>
      </c>
      <c r="D125" s="78"/>
      <c r="E125" s="79"/>
    </row>
    <row r="126" spans="1:9" ht="34.9" customHeight="1" thickBot="1">
      <c r="A126" s="180" t="s">
        <v>164</v>
      </c>
      <c r="B126" s="181"/>
      <c r="C126" s="181"/>
      <c r="D126" s="181"/>
      <c r="E126" s="182"/>
    </row>
    <row r="127" spans="1:9" ht="15" customHeight="1">
      <c r="A127" s="183" t="s">
        <v>165</v>
      </c>
      <c r="B127" s="84" t="s">
        <v>166</v>
      </c>
      <c r="C127" s="85" t="s">
        <v>129</v>
      </c>
      <c r="D127" s="86">
        <f>D129+D136+D142</f>
        <v>24387</v>
      </c>
      <c r="E127" s="87">
        <f>D127*100/12502.5</f>
        <v>195.05698860227955</v>
      </c>
      <c r="I127" s="23"/>
    </row>
    <row r="128" spans="1:9">
      <c r="A128" s="195"/>
      <c r="B128" s="196" t="s">
        <v>102</v>
      </c>
      <c r="C128" s="197"/>
      <c r="D128" s="197"/>
      <c r="E128" s="198"/>
      <c r="I128" s="23"/>
    </row>
    <row r="129" spans="1:9">
      <c r="A129" s="195"/>
      <c r="B129" s="88" t="s">
        <v>167</v>
      </c>
      <c r="C129" s="49" t="s">
        <v>129</v>
      </c>
      <c r="D129" s="27">
        <v>10081.4</v>
      </c>
      <c r="E129" s="29">
        <f>D129*100/7503.1</f>
        <v>134.36312990630537</v>
      </c>
      <c r="I129" s="23"/>
    </row>
    <row r="130" spans="1:9">
      <c r="A130" s="195"/>
      <c r="B130" s="25" t="s">
        <v>102</v>
      </c>
      <c r="C130" s="49"/>
      <c r="D130" s="27"/>
      <c r="E130" s="29"/>
      <c r="I130" s="23"/>
    </row>
    <row r="131" spans="1:9">
      <c r="A131" s="195"/>
      <c r="B131" s="25" t="s">
        <v>168</v>
      </c>
      <c r="C131" s="49" t="s">
        <v>129</v>
      </c>
      <c r="D131" s="27">
        <v>3235.8</v>
      </c>
      <c r="E131" s="29">
        <f>D131*100/2886.3</f>
        <v>112.10892838582268</v>
      </c>
      <c r="I131" s="23"/>
    </row>
    <row r="132" spans="1:9" ht="12.75" customHeight="1">
      <c r="A132" s="195"/>
      <c r="B132" s="25" t="s">
        <v>169</v>
      </c>
      <c r="C132" s="49" t="s">
        <v>129</v>
      </c>
      <c r="D132" s="27">
        <v>699.2</v>
      </c>
      <c r="E132" s="29">
        <f>D132*100/554.3</f>
        <v>126.14107883817428</v>
      </c>
      <c r="I132" s="23"/>
    </row>
    <row r="133" spans="1:9">
      <c r="A133" s="195"/>
      <c r="B133" s="25" t="s">
        <v>170</v>
      </c>
      <c r="C133" s="49" t="s">
        <v>129</v>
      </c>
      <c r="D133" s="27">
        <v>6146.4</v>
      </c>
      <c r="E133" s="29">
        <f>D133*100/4062.5</f>
        <v>151.29599999999999</v>
      </c>
      <c r="I133" s="23"/>
    </row>
    <row r="134" spans="1:9" ht="11.25" customHeight="1">
      <c r="A134" s="195"/>
      <c r="B134" s="25" t="s">
        <v>171</v>
      </c>
      <c r="C134" s="49" t="s">
        <v>129</v>
      </c>
      <c r="D134" s="27"/>
      <c r="E134" s="29"/>
      <c r="I134" s="23"/>
    </row>
    <row r="135" spans="1:9" ht="27" customHeight="1">
      <c r="A135" s="195"/>
      <c r="B135" s="25" t="s">
        <v>172</v>
      </c>
      <c r="C135" s="49" t="s">
        <v>129</v>
      </c>
      <c r="D135" s="27"/>
      <c r="E135" s="29"/>
      <c r="I135" s="23"/>
    </row>
    <row r="136" spans="1:9" ht="15" customHeight="1">
      <c r="A136" s="195"/>
      <c r="B136" s="88" t="s">
        <v>173</v>
      </c>
      <c r="C136" s="49" t="s">
        <v>129</v>
      </c>
      <c r="D136" s="27">
        <v>2481.4</v>
      </c>
      <c r="E136" s="29">
        <f>D136*100/1347.8</f>
        <v>184.1074343374388</v>
      </c>
      <c r="I136" s="23"/>
    </row>
    <row r="137" spans="1:9" ht="27.6" customHeight="1">
      <c r="A137" s="195"/>
      <c r="B137" s="25" t="s">
        <v>174</v>
      </c>
      <c r="C137" s="49" t="s">
        <v>129</v>
      </c>
      <c r="D137" s="27">
        <v>1072.4000000000001</v>
      </c>
      <c r="E137" s="29">
        <f>D137*100/537.3</f>
        <v>199.59054531918858</v>
      </c>
      <c r="I137" s="23"/>
    </row>
    <row r="138" spans="1:9" ht="27" customHeight="1">
      <c r="A138" s="195"/>
      <c r="B138" s="89" t="s">
        <v>175</v>
      </c>
      <c r="C138" s="49" t="s">
        <v>129</v>
      </c>
      <c r="D138" s="27">
        <v>171.4</v>
      </c>
      <c r="E138" s="29"/>
      <c r="I138" s="23"/>
    </row>
    <row r="139" spans="1:9" ht="27" customHeight="1">
      <c r="A139" s="195"/>
      <c r="B139" s="90" t="s">
        <v>176</v>
      </c>
      <c r="C139" s="49" t="s">
        <v>129</v>
      </c>
      <c r="D139" s="27">
        <v>1110.8</v>
      </c>
      <c r="E139" s="29">
        <f>D139*100/799.4</f>
        <v>138.9542156617463</v>
      </c>
      <c r="I139" s="23"/>
    </row>
    <row r="140" spans="1:9" ht="16.149999999999999" customHeight="1">
      <c r="A140" s="195"/>
      <c r="B140" s="91" t="s">
        <v>177</v>
      </c>
      <c r="C140" s="49" t="s">
        <v>129</v>
      </c>
      <c r="D140" s="27">
        <v>126.8</v>
      </c>
      <c r="E140" s="29">
        <f>D140*100/5</f>
        <v>2536</v>
      </c>
      <c r="I140" s="92"/>
    </row>
    <row r="141" spans="1:9">
      <c r="A141" s="195"/>
      <c r="B141" s="93" t="s">
        <v>178</v>
      </c>
      <c r="C141" s="49" t="s">
        <v>129</v>
      </c>
      <c r="D141" s="32">
        <v>0</v>
      </c>
      <c r="E141" s="29">
        <f>D141*100/6.1</f>
        <v>0</v>
      </c>
      <c r="I141" s="92"/>
    </row>
    <row r="142" spans="1:9" ht="28.9" customHeight="1">
      <c r="A142" s="195"/>
      <c r="B142" s="93" t="s">
        <v>179</v>
      </c>
      <c r="C142" s="49" t="s">
        <v>129</v>
      </c>
      <c r="D142" s="32">
        <v>11824.2</v>
      </c>
      <c r="E142" s="29">
        <f>D142*100/4999.5</f>
        <v>236.50765076507651</v>
      </c>
      <c r="I142" s="92"/>
    </row>
    <row r="143" spans="1:9" ht="11.45" customHeight="1">
      <c r="A143" s="199" t="s">
        <v>180</v>
      </c>
      <c r="B143" s="94" t="s">
        <v>181</v>
      </c>
      <c r="C143" s="49" t="s">
        <v>129</v>
      </c>
      <c r="D143" s="32">
        <v>19066</v>
      </c>
      <c r="E143" s="29">
        <f>D143*100/11642</f>
        <v>163.76911183645421</v>
      </c>
      <c r="I143" s="92"/>
    </row>
    <row r="144" spans="1:9" ht="12" customHeight="1">
      <c r="A144" s="195"/>
      <c r="B144" s="25" t="s">
        <v>182</v>
      </c>
      <c r="C144" s="49" t="s">
        <v>129</v>
      </c>
      <c r="D144" s="32">
        <v>3281.5</v>
      </c>
      <c r="E144" s="29">
        <f>D144*100/2624.3</f>
        <v>125.042868574477</v>
      </c>
      <c r="I144" s="23"/>
    </row>
    <row r="145" spans="1:9" ht="12.6" customHeight="1">
      <c r="A145" s="195"/>
      <c r="B145" s="95" t="s">
        <v>183</v>
      </c>
      <c r="C145" s="49" t="s">
        <v>129</v>
      </c>
      <c r="D145" s="27">
        <v>38.299999999999997</v>
      </c>
      <c r="E145" s="29">
        <f>D145*100/51.6</f>
        <v>74.224806201550379</v>
      </c>
      <c r="I145" s="23"/>
    </row>
    <row r="146" spans="1:9" ht="25.9" customHeight="1">
      <c r="A146" s="195"/>
      <c r="B146" s="96" t="s">
        <v>184</v>
      </c>
      <c r="C146" s="49" t="s">
        <v>129</v>
      </c>
      <c r="D146" s="27"/>
      <c r="E146" s="29"/>
      <c r="I146" s="92"/>
    </row>
    <row r="147" spans="1:9" ht="12" customHeight="1">
      <c r="A147" s="195"/>
      <c r="B147" s="95" t="s">
        <v>185</v>
      </c>
      <c r="C147" s="49" t="s">
        <v>129</v>
      </c>
      <c r="D147" s="32">
        <v>346.1</v>
      </c>
      <c r="E147" s="29">
        <f>D147*100/325</f>
        <v>106.49230769230769</v>
      </c>
      <c r="I147" s="23"/>
    </row>
    <row r="148" spans="1:9" ht="12" customHeight="1">
      <c r="A148" s="195"/>
      <c r="B148" s="95" t="s">
        <v>186</v>
      </c>
      <c r="C148" s="49" t="s">
        <v>129</v>
      </c>
      <c r="D148" s="27">
        <v>2739.8</v>
      </c>
      <c r="E148" s="29">
        <f>D148*100/3153.1</f>
        <v>86.89226475532017</v>
      </c>
      <c r="I148" s="23"/>
    </row>
    <row r="149" spans="1:9">
      <c r="A149" s="195"/>
      <c r="B149" s="95" t="s">
        <v>187</v>
      </c>
      <c r="C149" s="49" t="s">
        <v>129</v>
      </c>
      <c r="D149" s="27"/>
      <c r="E149" s="29"/>
      <c r="I149" s="92"/>
    </row>
    <row r="150" spans="1:9" ht="13.9" customHeight="1">
      <c r="A150" s="195"/>
      <c r="B150" s="95" t="s">
        <v>188</v>
      </c>
      <c r="C150" s="49" t="s">
        <v>129</v>
      </c>
      <c r="D150" s="32">
        <v>797.8</v>
      </c>
      <c r="E150" s="29">
        <f>D150*100/826</f>
        <v>96.585956416464896</v>
      </c>
      <c r="I150" s="23"/>
    </row>
    <row r="151" spans="1:9" ht="12.75" customHeight="1">
      <c r="A151" s="195"/>
      <c r="B151" s="97" t="s">
        <v>189</v>
      </c>
      <c r="C151" s="49" t="s">
        <v>129</v>
      </c>
      <c r="D151" s="27">
        <v>11335.6</v>
      </c>
      <c r="E151" s="29">
        <f>D151*100/2638.3</f>
        <v>429.65545995527418</v>
      </c>
      <c r="I151" s="23"/>
    </row>
    <row r="152" spans="1:9" ht="12.75" customHeight="1">
      <c r="A152" s="195"/>
      <c r="B152" s="96" t="s">
        <v>190</v>
      </c>
      <c r="C152" s="49" t="s">
        <v>129</v>
      </c>
      <c r="D152" s="27"/>
      <c r="E152" s="29"/>
      <c r="I152" s="92"/>
    </row>
    <row r="153" spans="1:9" ht="12.75" customHeight="1">
      <c r="A153" s="195"/>
      <c r="B153" s="96" t="s">
        <v>191</v>
      </c>
      <c r="C153" s="49" t="s">
        <v>129</v>
      </c>
      <c r="D153" s="32">
        <v>526.9</v>
      </c>
      <c r="E153" s="29">
        <f>D153*100/2023.8</f>
        <v>26.035181342029844</v>
      </c>
      <c r="I153" s="23"/>
    </row>
    <row r="154" spans="1:9" ht="12.75" customHeight="1">
      <c r="A154" s="195"/>
      <c r="B154" s="96" t="s">
        <v>192</v>
      </c>
      <c r="C154" s="49" t="s">
        <v>129</v>
      </c>
      <c r="D154" s="27"/>
      <c r="E154" s="28"/>
      <c r="I154" s="23"/>
    </row>
    <row r="155" spans="1:9" ht="13.5" customHeight="1">
      <c r="A155" s="195"/>
      <c r="B155" s="96" t="s">
        <v>193</v>
      </c>
      <c r="C155" s="49" t="s">
        <v>129</v>
      </c>
      <c r="D155" s="27"/>
      <c r="E155" s="28"/>
      <c r="I155" s="23"/>
    </row>
    <row r="156" spans="1:9" ht="13.5" customHeight="1">
      <c r="A156" s="195"/>
      <c r="B156" s="96" t="s">
        <v>194</v>
      </c>
      <c r="C156" s="49" t="s">
        <v>129</v>
      </c>
      <c r="D156" s="27"/>
      <c r="E156" s="28"/>
      <c r="I156" s="23"/>
    </row>
    <row r="157" spans="1:9" ht="26.25" customHeight="1">
      <c r="A157" s="195"/>
      <c r="B157" s="98" t="s">
        <v>195</v>
      </c>
      <c r="C157" s="49" t="s">
        <v>129</v>
      </c>
      <c r="D157" s="27"/>
      <c r="E157" s="28"/>
      <c r="I157" s="23"/>
    </row>
    <row r="158" spans="1:9" ht="28.15" customHeight="1">
      <c r="A158" s="76" t="s">
        <v>196</v>
      </c>
      <c r="B158" s="25" t="s">
        <v>197</v>
      </c>
      <c r="C158" s="49" t="s">
        <v>198</v>
      </c>
      <c r="D158" s="32">
        <f>D127/D9*1000</f>
        <v>3813.4480062548864</v>
      </c>
      <c r="E158" s="29">
        <f>D158*100/1947.1</f>
        <v>195.85270434260624</v>
      </c>
      <c r="I158" s="23"/>
    </row>
    <row r="159" spans="1:9" ht="26.25" thickBot="1">
      <c r="A159" s="99" t="s">
        <v>199</v>
      </c>
      <c r="B159" s="100" t="s">
        <v>200</v>
      </c>
      <c r="C159" s="72" t="s">
        <v>198</v>
      </c>
      <c r="D159" s="35">
        <f>D143/D9*1000</f>
        <v>2981.391712275215</v>
      </c>
      <c r="E159" s="29">
        <f>D159*100/1813.1</f>
        <v>164.43614319536789</v>
      </c>
    </row>
    <row r="160" spans="1:9" ht="19.899999999999999" customHeight="1" thickBot="1">
      <c r="A160" s="101"/>
      <c r="B160" s="200" t="s">
        <v>201</v>
      </c>
      <c r="C160" s="200"/>
      <c r="D160" s="200"/>
      <c r="E160" s="201"/>
    </row>
    <row r="161" spans="1:11" ht="53.45" customHeight="1" thickBot="1">
      <c r="A161" s="102" t="s">
        <v>202</v>
      </c>
      <c r="B161" s="103" t="s">
        <v>203</v>
      </c>
      <c r="C161" s="104" t="s">
        <v>204</v>
      </c>
      <c r="D161" s="168">
        <v>45.3</v>
      </c>
      <c r="E161" s="169">
        <f>D161*100/11</f>
        <v>411.81818181818181</v>
      </c>
    </row>
    <row r="162" spans="1:11" ht="21" customHeight="1" thickBot="1">
      <c r="A162" s="202" t="s">
        <v>205</v>
      </c>
      <c r="B162" s="203"/>
      <c r="C162" s="203"/>
      <c r="D162" s="203"/>
      <c r="E162" s="204"/>
    </row>
    <row r="163" spans="1:11" ht="25.5">
      <c r="A163" s="105" t="s">
        <v>206</v>
      </c>
      <c r="B163" s="106" t="s">
        <v>207</v>
      </c>
      <c r="C163" s="107" t="s">
        <v>208</v>
      </c>
      <c r="D163" s="108" t="s">
        <v>310</v>
      </c>
      <c r="E163" s="109" t="s">
        <v>311</v>
      </c>
      <c r="J163" s="110"/>
      <c r="K163" s="110"/>
    </row>
    <row r="164" spans="1:11" ht="16.149999999999999" customHeight="1">
      <c r="A164" s="111"/>
      <c r="B164" s="112" t="s">
        <v>209</v>
      </c>
      <c r="C164" s="26" t="s">
        <v>208</v>
      </c>
      <c r="D164" s="27" t="s">
        <v>312</v>
      </c>
      <c r="E164" s="27" t="s">
        <v>313</v>
      </c>
      <c r="J164" s="110"/>
      <c r="K164" s="110"/>
    </row>
    <row r="165" spans="1:11" ht="15" customHeight="1">
      <c r="A165" s="113" t="s">
        <v>210</v>
      </c>
      <c r="B165" s="21" t="s">
        <v>211</v>
      </c>
      <c r="C165" s="20" t="s">
        <v>212</v>
      </c>
      <c r="D165" s="21">
        <v>28</v>
      </c>
      <c r="E165" s="114">
        <v>100</v>
      </c>
    </row>
    <row r="166" spans="1:11" ht="16.899999999999999" customHeight="1">
      <c r="A166" s="113" t="s">
        <v>213</v>
      </c>
      <c r="B166" s="27" t="s">
        <v>214</v>
      </c>
      <c r="C166" s="26" t="s">
        <v>215</v>
      </c>
      <c r="D166" s="32">
        <f>337*100/D9</f>
        <v>5.2697419859265047</v>
      </c>
      <c r="E166" s="29">
        <f>D166*100/5.6</f>
        <v>94.102535462973307</v>
      </c>
    </row>
    <row r="167" spans="1:11" ht="25.5">
      <c r="A167" s="24" t="s">
        <v>216</v>
      </c>
      <c r="B167" s="34" t="s">
        <v>217</v>
      </c>
      <c r="C167" s="26" t="s">
        <v>215</v>
      </c>
      <c r="D167" s="27">
        <v>14.4</v>
      </c>
      <c r="E167" s="28">
        <v>53.1</v>
      </c>
    </row>
    <row r="168" spans="1:11" ht="26.45" customHeight="1">
      <c r="A168" s="24" t="s">
        <v>218</v>
      </c>
      <c r="B168" s="25" t="s">
        <v>219</v>
      </c>
      <c r="C168" s="26" t="s">
        <v>215</v>
      </c>
      <c r="D168" s="27">
        <v>97.7</v>
      </c>
      <c r="E168" s="28">
        <v>101.8</v>
      </c>
    </row>
    <row r="169" spans="1:11" ht="40.15" customHeight="1">
      <c r="A169" s="175" t="s">
        <v>220</v>
      </c>
      <c r="B169" s="25" t="s">
        <v>221</v>
      </c>
      <c r="C169" s="26" t="s">
        <v>215</v>
      </c>
      <c r="D169" s="27">
        <v>83.4</v>
      </c>
      <c r="E169" s="28">
        <v>104.6</v>
      </c>
    </row>
    <row r="170" spans="1:11" ht="16.5" customHeight="1">
      <c r="A170" s="176"/>
      <c r="B170" s="177" t="s">
        <v>102</v>
      </c>
      <c r="C170" s="178"/>
      <c r="D170" s="178"/>
      <c r="E170" s="179"/>
    </row>
    <row r="171" spans="1:11" ht="13.9" customHeight="1">
      <c r="A171" s="176"/>
      <c r="B171" s="25" t="s">
        <v>222</v>
      </c>
      <c r="C171" s="26" t="s">
        <v>215</v>
      </c>
      <c r="D171" s="27">
        <v>100</v>
      </c>
      <c r="E171" s="28">
        <v>100</v>
      </c>
    </row>
    <row r="172" spans="1:11" ht="13.15" customHeight="1">
      <c r="A172" s="176"/>
      <c r="B172" s="25" t="s">
        <v>223</v>
      </c>
      <c r="C172" s="26" t="s">
        <v>215</v>
      </c>
      <c r="D172" s="27">
        <v>88.3</v>
      </c>
      <c r="E172" s="28">
        <v>96.4</v>
      </c>
    </row>
    <row r="173" spans="1:11" ht="12" customHeight="1">
      <c r="A173" s="176"/>
      <c r="B173" s="25" t="s">
        <v>224</v>
      </c>
      <c r="C173" s="26" t="s">
        <v>215</v>
      </c>
      <c r="D173" s="27">
        <v>66.8</v>
      </c>
      <c r="E173" s="28">
        <v>106.9</v>
      </c>
    </row>
    <row r="174" spans="1:11" ht="11.45" customHeight="1">
      <c r="A174" s="176"/>
      <c r="B174" s="25" t="s">
        <v>225</v>
      </c>
      <c r="C174" s="26" t="s">
        <v>90</v>
      </c>
      <c r="D174" s="27">
        <v>58</v>
      </c>
      <c r="E174" s="28">
        <v>108.8</v>
      </c>
    </row>
    <row r="175" spans="1:11" ht="13.9" customHeight="1">
      <c r="A175" s="113" t="s">
        <v>226</v>
      </c>
      <c r="B175" s="25" t="s">
        <v>227</v>
      </c>
      <c r="C175" s="26" t="s">
        <v>57</v>
      </c>
      <c r="D175" s="27"/>
      <c r="E175" s="28"/>
    </row>
    <row r="176" spans="1:11" ht="28.15" customHeight="1">
      <c r="A176" s="113" t="s">
        <v>228</v>
      </c>
      <c r="B176" s="25" t="s">
        <v>229</v>
      </c>
      <c r="C176" s="26" t="s">
        <v>57</v>
      </c>
      <c r="D176" s="27"/>
      <c r="E176" s="28"/>
    </row>
    <row r="177" spans="1:5" ht="27.75" customHeight="1">
      <c r="A177" s="115" t="s">
        <v>230</v>
      </c>
      <c r="B177" s="43" t="s">
        <v>231</v>
      </c>
      <c r="C177" s="42" t="s">
        <v>204</v>
      </c>
      <c r="D177" s="44"/>
      <c r="E177" s="45"/>
    </row>
    <row r="178" spans="1:5" ht="29.45" customHeight="1" thickBot="1">
      <c r="A178" s="99" t="s">
        <v>232</v>
      </c>
      <c r="B178" s="116" t="s">
        <v>233</v>
      </c>
      <c r="C178" s="117" t="s">
        <v>204</v>
      </c>
      <c r="D178" s="54"/>
      <c r="E178" s="55"/>
    </row>
    <row r="179" spans="1:5" ht="15" customHeight="1">
      <c r="A179" s="118"/>
    </row>
    <row r="180" spans="1:5" ht="24" customHeight="1">
      <c r="A180" s="118"/>
    </row>
    <row r="181" spans="1:5">
      <c r="A181" s="118"/>
    </row>
    <row r="182" spans="1:5">
      <c r="A182" s="118"/>
    </row>
    <row r="188" spans="1:5" ht="10.5" customHeight="1"/>
    <row r="189" spans="1:5" ht="11.25" customHeight="1"/>
    <row r="190" spans="1:5" ht="11.25" customHeight="1"/>
    <row r="191" spans="1:5" ht="11.25" customHeight="1"/>
    <row r="192" spans="1:5" ht="11.25" customHeight="1"/>
    <row r="195" ht="25.5" customHeight="1"/>
    <row r="196" ht="12.75" customHeight="1"/>
    <row r="287" ht="37.9" customHeight="1"/>
    <row r="298" ht="13.15" customHeight="1"/>
    <row r="299" ht="65.45" customHeight="1"/>
    <row r="300" ht="13.9" customHeight="1"/>
    <row r="301" ht="13.9" customHeight="1"/>
    <row r="302" ht="13.9" customHeight="1"/>
    <row r="303" ht="13.9" customHeight="1"/>
    <row r="304" ht="13.9" customHeight="1"/>
    <row r="305" ht="13.9" customHeight="1"/>
    <row r="306" ht="13.9" customHeight="1"/>
    <row r="310" ht="13.9" customHeight="1"/>
    <row r="312" ht="12" customHeight="1"/>
    <row r="316" ht="13.9" customHeight="1"/>
    <row r="317" ht="64.900000000000006" customHeight="1"/>
    <row r="323" ht="13.9" customHeight="1"/>
    <row r="326" ht="14.45" customHeight="1"/>
    <row r="354" ht="13.15" customHeight="1"/>
    <row r="383" ht="13.9" customHeight="1"/>
    <row r="392" ht="40.15" customHeight="1"/>
    <row r="399" ht="13.9" customHeight="1"/>
    <row r="404" ht="14.45" customHeight="1"/>
    <row r="405" ht="24.6" customHeight="1"/>
  </sheetData>
  <mergeCells count="42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A8:E8"/>
    <mergeCell ref="A17:E17"/>
    <mergeCell ref="A18:A30"/>
    <mergeCell ref="B19:E19"/>
    <mergeCell ref="A32:A53"/>
    <mergeCell ref="B33:E33"/>
    <mergeCell ref="B42:E42"/>
    <mergeCell ref="A106:A112"/>
    <mergeCell ref="B107:E107"/>
    <mergeCell ref="A54:A66"/>
    <mergeCell ref="B55:E55"/>
    <mergeCell ref="A67:E67"/>
    <mergeCell ref="A76:E76"/>
    <mergeCell ref="A77:A80"/>
    <mergeCell ref="B78:E78"/>
    <mergeCell ref="A81:A87"/>
    <mergeCell ref="A88:E88"/>
    <mergeCell ref="A92:E92"/>
    <mergeCell ref="A93:A105"/>
    <mergeCell ref="B94:E94"/>
    <mergeCell ref="A169:A174"/>
    <mergeCell ref="B170:E170"/>
    <mergeCell ref="A116:E116"/>
    <mergeCell ref="A117:A121"/>
    <mergeCell ref="B118:E118"/>
    <mergeCell ref="A122:A125"/>
    <mergeCell ref="B122:E122"/>
    <mergeCell ref="A126:E126"/>
    <mergeCell ref="A127:A142"/>
    <mergeCell ref="B128:E128"/>
    <mergeCell ref="A143:A157"/>
    <mergeCell ref="B160:E160"/>
    <mergeCell ref="A162:E162"/>
  </mergeCells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I158" sqref="I158"/>
    </sheetView>
  </sheetViews>
  <sheetFormatPr defaultRowHeight="15"/>
  <cols>
    <col min="1" max="1" width="49.85546875" style="135" customWidth="1"/>
    <col min="2" max="2" width="9.85546875" style="136" customWidth="1"/>
    <col min="3" max="3" width="13.7109375" style="137" customWidth="1"/>
    <col min="4" max="4" width="20.85546875" style="137" customWidth="1"/>
    <col min="5" max="256" width="9.140625" style="121"/>
    <col min="257" max="257" width="49.85546875" style="121" customWidth="1"/>
    <col min="258" max="258" width="9.85546875" style="121" customWidth="1"/>
    <col min="259" max="259" width="13.7109375" style="121" customWidth="1"/>
    <col min="260" max="260" width="23.140625" style="121" customWidth="1"/>
    <col min="261" max="512" width="9.140625" style="121"/>
    <col min="513" max="513" width="49.85546875" style="121" customWidth="1"/>
    <col min="514" max="514" width="9.85546875" style="121" customWidth="1"/>
    <col min="515" max="515" width="13.7109375" style="121" customWidth="1"/>
    <col min="516" max="516" width="23.140625" style="121" customWidth="1"/>
    <col min="517" max="768" width="9.140625" style="121"/>
    <col min="769" max="769" width="49.85546875" style="121" customWidth="1"/>
    <col min="770" max="770" width="9.85546875" style="121" customWidth="1"/>
    <col min="771" max="771" width="13.7109375" style="121" customWidth="1"/>
    <col min="772" max="772" width="23.140625" style="121" customWidth="1"/>
    <col min="773" max="1024" width="9.140625" style="121"/>
    <col min="1025" max="1025" width="49.85546875" style="121" customWidth="1"/>
    <col min="1026" max="1026" width="9.85546875" style="121" customWidth="1"/>
    <col min="1027" max="1027" width="13.7109375" style="121" customWidth="1"/>
    <col min="1028" max="1028" width="23.140625" style="121" customWidth="1"/>
    <col min="1029" max="1280" width="9.140625" style="121"/>
    <col min="1281" max="1281" width="49.85546875" style="121" customWidth="1"/>
    <col min="1282" max="1282" width="9.85546875" style="121" customWidth="1"/>
    <col min="1283" max="1283" width="13.7109375" style="121" customWidth="1"/>
    <col min="1284" max="1284" width="23.140625" style="121" customWidth="1"/>
    <col min="1285" max="1536" width="9.140625" style="121"/>
    <col min="1537" max="1537" width="49.85546875" style="121" customWidth="1"/>
    <col min="1538" max="1538" width="9.85546875" style="121" customWidth="1"/>
    <col min="1539" max="1539" width="13.7109375" style="121" customWidth="1"/>
    <col min="1540" max="1540" width="23.140625" style="121" customWidth="1"/>
    <col min="1541" max="1792" width="9.140625" style="121"/>
    <col min="1793" max="1793" width="49.85546875" style="121" customWidth="1"/>
    <col min="1794" max="1794" width="9.85546875" style="121" customWidth="1"/>
    <col min="1795" max="1795" width="13.7109375" style="121" customWidth="1"/>
    <col min="1796" max="1796" width="23.140625" style="121" customWidth="1"/>
    <col min="1797" max="2048" width="9.140625" style="121"/>
    <col min="2049" max="2049" width="49.85546875" style="121" customWidth="1"/>
    <col min="2050" max="2050" width="9.85546875" style="121" customWidth="1"/>
    <col min="2051" max="2051" width="13.7109375" style="121" customWidth="1"/>
    <col min="2052" max="2052" width="23.140625" style="121" customWidth="1"/>
    <col min="2053" max="2304" width="9.140625" style="121"/>
    <col min="2305" max="2305" width="49.85546875" style="121" customWidth="1"/>
    <col min="2306" max="2306" width="9.85546875" style="121" customWidth="1"/>
    <col min="2307" max="2307" width="13.7109375" style="121" customWidth="1"/>
    <col min="2308" max="2308" width="23.140625" style="121" customWidth="1"/>
    <col min="2309" max="2560" width="9.140625" style="121"/>
    <col min="2561" max="2561" width="49.85546875" style="121" customWidth="1"/>
    <col min="2562" max="2562" width="9.85546875" style="121" customWidth="1"/>
    <col min="2563" max="2563" width="13.7109375" style="121" customWidth="1"/>
    <col min="2564" max="2564" width="23.140625" style="121" customWidth="1"/>
    <col min="2565" max="2816" width="9.140625" style="121"/>
    <col min="2817" max="2817" width="49.85546875" style="121" customWidth="1"/>
    <col min="2818" max="2818" width="9.85546875" style="121" customWidth="1"/>
    <col min="2819" max="2819" width="13.7109375" style="121" customWidth="1"/>
    <col min="2820" max="2820" width="23.140625" style="121" customWidth="1"/>
    <col min="2821" max="3072" width="9.140625" style="121"/>
    <col min="3073" max="3073" width="49.85546875" style="121" customWidth="1"/>
    <col min="3074" max="3074" width="9.85546875" style="121" customWidth="1"/>
    <col min="3075" max="3075" width="13.7109375" style="121" customWidth="1"/>
    <col min="3076" max="3076" width="23.140625" style="121" customWidth="1"/>
    <col min="3077" max="3328" width="9.140625" style="121"/>
    <col min="3329" max="3329" width="49.85546875" style="121" customWidth="1"/>
    <col min="3330" max="3330" width="9.85546875" style="121" customWidth="1"/>
    <col min="3331" max="3331" width="13.7109375" style="121" customWidth="1"/>
    <col min="3332" max="3332" width="23.140625" style="121" customWidth="1"/>
    <col min="3333" max="3584" width="9.140625" style="121"/>
    <col min="3585" max="3585" width="49.85546875" style="121" customWidth="1"/>
    <col min="3586" max="3586" width="9.85546875" style="121" customWidth="1"/>
    <col min="3587" max="3587" width="13.7109375" style="121" customWidth="1"/>
    <col min="3588" max="3588" width="23.140625" style="121" customWidth="1"/>
    <col min="3589" max="3840" width="9.140625" style="121"/>
    <col min="3841" max="3841" width="49.85546875" style="121" customWidth="1"/>
    <col min="3842" max="3842" width="9.85546875" style="121" customWidth="1"/>
    <col min="3843" max="3843" width="13.7109375" style="121" customWidth="1"/>
    <col min="3844" max="3844" width="23.140625" style="121" customWidth="1"/>
    <col min="3845" max="4096" width="9.140625" style="121"/>
    <col min="4097" max="4097" width="49.85546875" style="121" customWidth="1"/>
    <col min="4098" max="4098" width="9.85546875" style="121" customWidth="1"/>
    <col min="4099" max="4099" width="13.7109375" style="121" customWidth="1"/>
    <col min="4100" max="4100" width="23.140625" style="121" customWidth="1"/>
    <col min="4101" max="4352" width="9.140625" style="121"/>
    <col min="4353" max="4353" width="49.85546875" style="121" customWidth="1"/>
    <col min="4354" max="4354" width="9.85546875" style="121" customWidth="1"/>
    <col min="4355" max="4355" width="13.7109375" style="121" customWidth="1"/>
    <col min="4356" max="4356" width="23.140625" style="121" customWidth="1"/>
    <col min="4357" max="4608" width="9.140625" style="121"/>
    <col min="4609" max="4609" width="49.85546875" style="121" customWidth="1"/>
    <col min="4610" max="4610" width="9.85546875" style="121" customWidth="1"/>
    <col min="4611" max="4611" width="13.7109375" style="121" customWidth="1"/>
    <col min="4612" max="4612" width="23.140625" style="121" customWidth="1"/>
    <col min="4613" max="4864" width="9.140625" style="121"/>
    <col min="4865" max="4865" width="49.85546875" style="121" customWidth="1"/>
    <col min="4866" max="4866" width="9.85546875" style="121" customWidth="1"/>
    <col min="4867" max="4867" width="13.7109375" style="121" customWidth="1"/>
    <col min="4868" max="4868" width="23.140625" style="121" customWidth="1"/>
    <col min="4869" max="5120" width="9.140625" style="121"/>
    <col min="5121" max="5121" width="49.85546875" style="121" customWidth="1"/>
    <col min="5122" max="5122" width="9.85546875" style="121" customWidth="1"/>
    <col min="5123" max="5123" width="13.7109375" style="121" customWidth="1"/>
    <col min="5124" max="5124" width="23.140625" style="121" customWidth="1"/>
    <col min="5125" max="5376" width="9.140625" style="121"/>
    <col min="5377" max="5377" width="49.85546875" style="121" customWidth="1"/>
    <col min="5378" max="5378" width="9.85546875" style="121" customWidth="1"/>
    <col min="5379" max="5379" width="13.7109375" style="121" customWidth="1"/>
    <col min="5380" max="5380" width="23.140625" style="121" customWidth="1"/>
    <col min="5381" max="5632" width="9.140625" style="121"/>
    <col min="5633" max="5633" width="49.85546875" style="121" customWidth="1"/>
    <col min="5634" max="5634" width="9.85546875" style="121" customWidth="1"/>
    <col min="5635" max="5635" width="13.7109375" style="121" customWidth="1"/>
    <col min="5636" max="5636" width="23.140625" style="121" customWidth="1"/>
    <col min="5637" max="5888" width="9.140625" style="121"/>
    <col min="5889" max="5889" width="49.85546875" style="121" customWidth="1"/>
    <col min="5890" max="5890" width="9.85546875" style="121" customWidth="1"/>
    <col min="5891" max="5891" width="13.7109375" style="121" customWidth="1"/>
    <col min="5892" max="5892" width="23.140625" style="121" customWidth="1"/>
    <col min="5893" max="6144" width="9.140625" style="121"/>
    <col min="6145" max="6145" width="49.85546875" style="121" customWidth="1"/>
    <col min="6146" max="6146" width="9.85546875" style="121" customWidth="1"/>
    <col min="6147" max="6147" width="13.7109375" style="121" customWidth="1"/>
    <col min="6148" max="6148" width="23.140625" style="121" customWidth="1"/>
    <col min="6149" max="6400" width="9.140625" style="121"/>
    <col min="6401" max="6401" width="49.85546875" style="121" customWidth="1"/>
    <col min="6402" max="6402" width="9.85546875" style="121" customWidth="1"/>
    <col min="6403" max="6403" width="13.7109375" style="121" customWidth="1"/>
    <col min="6404" max="6404" width="23.140625" style="121" customWidth="1"/>
    <col min="6405" max="6656" width="9.140625" style="121"/>
    <col min="6657" max="6657" width="49.85546875" style="121" customWidth="1"/>
    <col min="6658" max="6658" width="9.85546875" style="121" customWidth="1"/>
    <col min="6659" max="6659" width="13.7109375" style="121" customWidth="1"/>
    <col min="6660" max="6660" width="23.140625" style="121" customWidth="1"/>
    <col min="6661" max="6912" width="9.140625" style="121"/>
    <col min="6913" max="6913" width="49.85546875" style="121" customWidth="1"/>
    <col min="6914" max="6914" width="9.85546875" style="121" customWidth="1"/>
    <col min="6915" max="6915" width="13.7109375" style="121" customWidth="1"/>
    <col min="6916" max="6916" width="23.140625" style="121" customWidth="1"/>
    <col min="6917" max="7168" width="9.140625" style="121"/>
    <col min="7169" max="7169" width="49.85546875" style="121" customWidth="1"/>
    <col min="7170" max="7170" width="9.85546875" style="121" customWidth="1"/>
    <col min="7171" max="7171" width="13.7109375" style="121" customWidth="1"/>
    <col min="7172" max="7172" width="23.140625" style="121" customWidth="1"/>
    <col min="7173" max="7424" width="9.140625" style="121"/>
    <col min="7425" max="7425" width="49.85546875" style="121" customWidth="1"/>
    <col min="7426" max="7426" width="9.85546875" style="121" customWidth="1"/>
    <col min="7427" max="7427" width="13.7109375" style="121" customWidth="1"/>
    <col min="7428" max="7428" width="23.140625" style="121" customWidth="1"/>
    <col min="7429" max="7680" width="9.140625" style="121"/>
    <col min="7681" max="7681" width="49.85546875" style="121" customWidth="1"/>
    <col min="7682" max="7682" width="9.85546875" style="121" customWidth="1"/>
    <col min="7683" max="7683" width="13.7109375" style="121" customWidth="1"/>
    <col min="7684" max="7684" width="23.140625" style="121" customWidth="1"/>
    <col min="7685" max="7936" width="9.140625" style="121"/>
    <col min="7937" max="7937" width="49.85546875" style="121" customWidth="1"/>
    <col min="7938" max="7938" width="9.85546875" style="121" customWidth="1"/>
    <col min="7939" max="7939" width="13.7109375" style="121" customWidth="1"/>
    <col min="7940" max="7940" width="23.140625" style="121" customWidth="1"/>
    <col min="7941" max="8192" width="9.140625" style="121"/>
    <col min="8193" max="8193" width="49.85546875" style="121" customWidth="1"/>
    <col min="8194" max="8194" width="9.85546875" style="121" customWidth="1"/>
    <col min="8195" max="8195" width="13.7109375" style="121" customWidth="1"/>
    <col min="8196" max="8196" width="23.140625" style="121" customWidth="1"/>
    <col min="8197" max="8448" width="9.140625" style="121"/>
    <col min="8449" max="8449" width="49.85546875" style="121" customWidth="1"/>
    <col min="8450" max="8450" width="9.85546875" style="121" customWidth="1"/>
    <col min="8451" max="8451" width="13.7109375" style="121" customWidth="1"/>
    <col min="8452" max="8452" width="23.140625" style="121" customWidth="1"/>
    <col min="8453" max="8704" width="9.140625" style="121"/>
    <col min="8705" max="8705" width="49.85546875" style="121" customWidth="1"/>
    <col min="8706" max="8706" width="9.85546875" style="121" customWidth="1"/>
    <col min="8707" max="8707" width="13.7109375" style="121" customWidth="1"/>
    <col min="8708" max="8708" width="23.140625" style="121" customWidth="1"/>
    <col min="8709" max="8960" width="9.140625" style="121"/>
    <col min="8961" max="8961" width="49.85546875" style="121" customWidth="1"/>
    <col min="8962" max="8962" width="9.85546875" style="121" customWidth="1"/>
    <col min="8963" max="8963" width="13.7109375" style="121" customWidth="1"/>
    <col min="8964" max="8964" width="23.140625" style="121" customWidth="1"/>
    <col min="8965" max="9216" width="9.140625" style="121"/>
    <col min="9217" max="9217" width="49.85546875" style="121" customWidth="1"/>
    <col min="9218" max="9218" width="9.85546875" style="121" customWidth="1"/>
    <col min="9219" max="9219" width="13.7109375" style="121" customWidth="1"/>
    <col min="9220" max="9220" width="23.140625" style="121" customWidth="1"/>
    <col min="9221" max="9472" width="9.140625" style="121"/>
    <col min="9473" max="9473" width="49.85546875" style="121" customWidth="1"/>
    <col min="9474" max="9474" width="9.85546875" style="121" customWidth="1"/>
    <col min="9475" max="9475" width="13.7109375" style="121" customWidth="1"/>
    <col min="9476" max="9476" width="23.140625" style="121" customWidth="1"/>
    <col min="9477" max="9728" width="9.140625" style="121"/>
    <col min="9729" max="9729" width="49.85546875" style="121" customWidth="1"/>
    <col min="9730" max="9730" width="9.85546875" style="121" customWidth="1"/>
    <col min="9731" max="9731" width="13.7109375" style="121" customWidth="1"/>
    <col min="9732" max="9732" width="23.140625" style="121" customWidth="1"/>
    <col min="9733" max="9984" width="9.140625" style="121"/>
    <col min="9985" max="9985" width="49.85546875" style="121" customWidth="1"/>
    <col min="9986" max="9986" width="9.85546875" style="121" customWidth="1"/>
    <col min="9987" max="9987" width="13.7109375" style="121" customWidth="1"/>
    <col min="9988" max="9988" width="23.140625" style="121" customWidth="1"/>
    <col min="9989" max="10240" width="9.140625" style="121"/>
    <col min="10241" max="10241" width="49.85546875" style="121" customWidth="1"/>
    <col min="10242" max="10242" width="9.85546875" style="121" customWidth="1"/>
    <col min="10243" max="10243" width="13.7109375" style="121" customWidth="1"/>
    <col min="10244" max="10244" width="23.140625" style="121" customWidth="1"/>
    <col min="10245" max="10496" width="9.140625" style="121"/>
    <col min="10497" max="10497" width="49.85546875" style="121" customWidth="1"/>
    <col min="10498" max="10498" width="9.85546875" style="121" customWidth="1"/>
    <col min="10499" max="10499" width="13.7109375" style="121" customWidth="1"/>
    <col min="10500" max="10500" width="23.140625" style="121" customWidth="1"/>
    <col min="10501" max="10752" width="9.140625" style="121"/>
    <col min="10753" max="10753" width="49.85546875" style="121" customWidth="1"/>
    <col min="10754" max="10754" width="9.85546875" style="121" customWidth="1"/>
    <col min="10755" max="10755" width="13.7109375" style="121" customWidth="1"/>
    <col min="10756" max="10756" width="23.140625" style="121" customWidth="1"/>
    <col min="10757" max="11008" width="9.140625" style="121"/>
    <col min="11009" max="11009" width="49.85546875" style="121" customWidth="1"/>
    <col min="11010" max="11010" width="9.85546875" style="121" customWidth="1"/>
    <col min="11011" max="11011" width="13.7109375" style="121" customWidth="1"/>
    <col min="11012" max="11012" width="23.140625" style="121" customWidth="1"/>
    <col min="11013" max="11264" width="9.140625" style="121"/>
    <col min="11265" max="11265" width="49.85546875" style="121" customWidth="1"/>
    <col min="11266" max="11266" width="9.85546875" style="121" customWidth="1"/>
    <col min="11267" max="11267" width="13.7109375" style="121" customWidth="1"/>
    <col min="11268" max="11268" width="23.140625" style="121" customWidth="1"/>
    <col min="11269" max="11520" width="9.140625" style="121"/>
    <col min="11521" max="11521" width="49.85546875" style="121" customWidth="1"/>
    <col min="11522" max="11522" width="9.85546875" style="121" customWidth="1"/>
    <col min="11523" max="11523" width="13.7109375" style="121" customWidth="1"/>
    <col min="11524" max="11524" width="23.140625" style="121" customWidth="1"/>
    <col min="11525" max="11776" width="9.140625" style="121"/>
    <col min="11777" max="11777" width="49.85546875" style="121" customWidth="1"/>
    <col min="11778" max="11778" width="9.85546875" style="121" customWidth="1"/>
    <col min="11779" max="11779" width="13.7109375" style="121" customWidth="1"/>
    <col min="11780" max="11780" width="23.140625" style="121" customWidth="1"/>
    <col min="11781" max="12032" width="9.140625" style="121"/>
    <col min="12033" max="12033" width="49.85546875" style="121" customWidth="1"/>
    <col min="12034" max="12034" width="9.85546875" style="121" customWidth="1"/>
    <col min="12035" max="12035" width="13.7109375" style="121" customWidth="1"/>
    <col min="12036" max="12036" width="23.140625" style="121" customWidth="1"/>
    <col min="12037" max="12288" width="9.140625" style="121"/>
    <col min="12289" max="12289" width="49.85546875" style="121" customWidth="1"/>
    <col min="12290" max="12290" width="9.85546875" style="121" customWidth="1"/>
    <col min="12291" max="12291" width="13.7109375" style="121" customWidth="1"/>
    <col min="12292" max="12292" width="23.140625" style="121" customWidth="1"/>
    <col min="12293" max="12544" width="9.140625" style="121"/>
    <col min="12545" max="12545" width="49.85546875" style="121" customWidth="1"/>
    <col min="12546" max="12546" width="9.85546875" style="121" customWidth="1"/>
    <col min="12547" max="12547" width="13.7109375" style="121" customWidth="1"/>
    <col min="12548" max="12548" width="23.140625" style="121" customWidth="1"/>
    <col min="12549" max="12800" width="9.140625" style="121"/>
    <col min="12801" max="12801" width="49.85546875" style="121" customWidth="1"/>
    <col min="12802" max="12802" width="9.85546875" style="121" customWidth="1"/>
    <col min="12803" max="12803" width="13.7109375" style="121" customWidth="1"/>
    <col min="12804" max="12804" width="23.140625" style="121" customWidth="1"/>
    <col min="12805" max="13056" width="9.140625" style="121"/>
    <col min="13057" max="13057" width="49.85546875" style="121" customWidth="1"/>
    <col min="13058" max="13058" width="9.85546875" style="121" customWidth="1"/>
    <col min="13059" max="13059" width="13.7109375" style="121" customWidth="1"/>
    <col min="13060" max="13060" width="23.140625" style="121" customWidth="1"/>
    <col min="13061" max="13312" width="9.140625" style="121"/>
    <col min="13313" max="13313" width="49.85546875" style="121" customWidth="1"/>
    <col min="13314" max="13314" width="9.85546875" style="121" customWidth="1"/>
    <col min="13315" max="13315" width="13.7109375" style="121" customWidth="1"/>
    <col min="13316" max="13316" width="23.140625" style="121" customWidth="1"/>
    <col min="13317" max="13568" width="9.140625" style="121"/>
    <col min="13569" max="13569" width="49.85546875" style="121" customWidth="1"/>
    <col min="13570" max="13570" width="9.85546875" style="121" customWidth="1"/>
    <col min="13571" max="13571" width="13.7109375" style="121" customWidth="1"/>
    <col min="13572" max="13572" width="23.140625" style="121" customWidth="1"/>
    <col min="13573" max="13824" width="9.140625" style="121"/>
    <col min="13825" max="13825" width="49.85546875" style="121" customWidth="1"/>
    <col min="13826" max="13826" width="9.85546875" style="121" customWidth="1"/>
    <col min="13827" max="13827" width="13.7109375" style="121" customWidth="1"/>
    <col min="13828" max="13828" width="23.140625" style="121" customWidth="1"/>
    <col min="13829" max="14080" width="9.140625" style="121"/>
    <col min="14081" max="14081" width="49.85546875" style="121" customWidth="1"/>
    <col min="14082" max="14082" width="9.85546875" style="121" customWidth="1"/>
    <col min="14083" max="14083" width="13.7109375" style="121" customWidth="1"/>
    <col min="14084" max="14084" width="23.140625" style="121" customWidth="1"/>
    <col min="14085" max="14336" width="9.140625" style="121"/>
    <col min="14337" max="14337" width="49.85546875" style="121" customWidth="1"/>
    <col min="14338" max="14338" width="9.85546875" style="121" customWidth="1"/>
    <col min="14339" max="14339" width="13.7109375" style="121" customWidth="1"/>
    <col min="14340" max="14340" width="23.140625" style="121" customWidth="1"/>
    <col min="14341" max="14592" width="9.140625" style="121"/>
    <col min="14593" max="14593" width="49.85546875" style="121" customWidth="1"/>
    <col min="14594" max="14594" width="9.85546875" style="121" customWidth="1"/>
    <col min="14595" max="14595" width="13.7109375" style="121" customWidth="1"/>
    <col min="14596" max="14596" width="23.140625" style="121" customWidth="1"/>
    <col min="14597" max="14848" width="9.140625" style="121"/>
    <col min="14849" max="14849" width="49.85546875" style="121" customWidth="1"/>
    <col min="14850" max="14850" width="9.85546875" style="121" customWidth="1"/>
    <col min="14851" max="14851" width="13.7109375" style="121" customWidth="1"/>
    <col min="14852" max="14852" width="23.140625" style="121" customWidth="1"/>
    <col min="14853" max="15104" width="9.140625" style="121"/>
    <col min="15105" max="15105" width="49.85546875" style="121" customWidth="1"/>
    <col min="15106" max="15106" width="9.85546875" style="121" customWidth="1"/>
    <col min="15107" max="15107" width="13.7109375" style="121" customWidth="1"/>
    <col min="15108" max="15108" width="23.140625" style="121" customWidth="1"/>
    <col min="15109" max="15360" width="9.140625" style="121"/>
    <col min="15361" max="15361" width="49.85546875" style="121" customWidth="1"/>
    <col min="15362" max="15362" width="9.85546875" style="121" customWidth="1"/>
    <col min="15363" max="15363" width="13.7109375" style="121" customWidth="1"/>
    <col min="15364" max="15364" width="23.140625" style="121" customWidth="1"/>
    <col min="15365" max="15616" width="9.140625" style="121"/>
    <col min="15617" max="15617" width="49.85546875" style="121" customWidth="1"/>
    <col min="15618" max="15618" width="9.85546875" style="121" customWidth="1"/>
    <col min="15619" max="15619" width="13.7109375" style="121" customWidth="1"/>
    <col min="15620" max="15620" width="23.140625" style="121" customWidth="1"/>
    <col min="15621" max="15872" width="9.140625" style="121"/>
    <col min="15873" max="15873" width="49.85546875" style="121" customWidth="1"/>
    <col min="15874" max="15874" width="9.85546875" style="121" customWidth="1"/>
    <col min="15875" max="15875" width="13.7109375" style="121" customWidth="1"/>
    <col min="15876" max="15876" width="23.140625" style="121" customWidth="1"/>
    <col min="15877" max="16128" width="9.140625" style="121"/>
    <col min="16129" max="16129" width="49.85546875" style="121" customWidth="1"/>
    <col min="16130" max="16130" width="9.85546875" style="121" customWidth="1"/>
    <col min="16131" max="16131" width="13.7109375" style="121" customWidth="1"/>
    <col min="16132" max="16132" width="23.140625" style="121" customWidth="1"/>
    <col min="16133" max="16384" width="9.140625" style="121"/>
  </cols>
  <sheetData>
    <row r="1" spans="1:4" ht="15.75">
      <c r="A1" s="119"/>
      <c r="B1" s="120"/>
      <c r="C1" s="240" t="s">
        <v>234</v>
      </c>
      <c r="D1" s="240"/>
    </row>
    <row r="2" spans="1:4" ht="15.75">
      <c r="A2" s="119"/>
      <c r="B2" s="120"/>
      <c r="C2" s="122"/>
      <c r="D2" s="122"/>
    </row>
    <row r="3" spans="1:4" ht="15.6" customHeight="1">
      <c r="A3" s="241" t="s">
        <v>235</v>
      </c>
      <c r="B3" s="241"/>
      <c r="C3" s="242"/>
      <c r="D3" s="242"/>
    </row>
    <row r="4" spans="1:4">
      <c r="A4" s="242"/>
      <c r="B4" s="242"/>
      <c r="C4" s="242"/>
      <c r="D4" s="242"/>
    </row>
    <row r="5" spans="1:4" ht="21" customHeight="1">
      <c r="A5" s="242" t="s">
        <v>236</v>
      </c>
      <c r="B5" s="242"/>
      <c r="C5" s="242"/>
      <c r="D5" s="242"/>
    </row>
    <row r="6" spans="1:4" ht="35.25" customHeight="1">
      <c r="A6" s="241" t="s">
        <v>237</v>
      </c>
      <c r="B6" s="241"/>
      <c r="C6" s="241"/>
      <c r="D6" s="241"/>
    </row>
    <row r="7" spans="1:4" ht="36" customHeight="1">
      <c r="A7" s="243" t="s">
        <v>238</v>
      </c>
      <c r="B7" s="243"/>
      <c r="C7" s="243"/>
      <c r="D7" s="243"/>
    </row>
    <row r="8" spans="1:4" ht="13.15" customHeight="1">
      <c r="A8" s="123"/>
      <c r="B8" s="124"/>
      <c r="C8" s="125"/>
      <c r="D8" s="125"/>
    </row>
    <row r="9" spans="1:4" ht="61.15" customHeight="1">
      <c r="A9" s="126"/>
      <c r="B9" s="127" t="s">
        <v>51</v>
      </c>
      <c r="C9" s="128" t="s">
        <v>239</v>
      </c>
      <c r="D9" s="128" t="s">
        <v>240</v>
      </c>
    </row>
    <row r="10" spans="1:4" ht="25.5">
      <c r="A10" s="129" t="s">
        <v>241</v>
      </c>
      <c r="B10" s="130" t="s">
        <v>204</v>
      </c>
      <c r="C10" s="131">
        <v>179</v>
      </c>
      <c r="D10" s="131">
        <v>3</v>
      </c>
    </row>
    <row r="11" spans="1:4" ht="15.75">
      <c r="A11" s="132" t="s">
        <v>242</v>
      </c>
      <c r="B11" s="133" t="s">
        <v>57</v>
      </c>
      <c r="C11" s="131">
        <v>43</v>
      </c>
      <c r="D11" s="131">
        <v>-16</v>
      </c>
    </row>
    <row r="12" spans="1:4" ht="15.75">
      <c r="A12" s="132" t="s">
        <v>243</v>
      </c>
      <c r="B12" s="133" t="s">
        <v>93</v>
      </c>
      <c r="C12" s="131"/>
      <c r="D12" s="131"/>
    </row>
    <row r="13" spans="1:4" ht="15.75">
      <c r="A13" s="129" t="s">
        <v>244</v>
      </c>
      <c r="B13" s="130" t="s">
        <v>101</v>
      </c>
      <c r="C13" s="134">
        <v>25200</v>
      </c>
      <c r="D13" s="131">
        <v>67</v>
      </c>
    </row>
    <row r="14" spans="1:4" ht="38.25">
      <c r="A14" s="129" t="s">
        <v>245</v>
      </c>
      <c r="B14" s="130"/>
      <c r="C14" s="131"/>
      <c r="D14" s="131"/>
    </row>
    <row r="15" spans="1:4" ht="15.75">
      <c r="A15" s="132" t="s">
        <v>246</v>
      </c>
      <c r="B15" s="130" t="s">
        <v>109</v>
      </c>
      <c r="C15" s="131">
        <v>320</v>
      </c>
      <c r="D15" s="131">
        <v>-38</v>
      </c>
    </row>
    <row r="16" spans="1:4" ht="15.75">
      <c r="A16" s="132"/>
      <c r="B16" s="133"/>
      <c r="C16" s="131"/>
      <c r="D16" s="131"/>
    </row>
    <row r="17" spans="1:4" ht="15.75">
      <c r="A17" s="132"/>
      <c r="B17" s="133"/>
      <c r="C17" s="131"/>
      <c r="D17" s="131"/>
    </row>
    <row r="18" spans="1:4" ht="15.75">
      <c r="A18" s="132" t="s">
        <v>247</v>
      </c>
      <c r="B18" s="133" t="s">
        <v>129</v>
      </c>
      <c r="C18" s="131"/>
      <c r="D18" s="131"/>
    </row>
    <row r="19" spans="1:4" ht="15.75">
      <c r="A19" s="132" t="s">
        <v>248</v>
      </c>
      <c r="B19" s="133"/>
      <c r="C19" s="131"/>
      <c r="D19" s="131">
        <v>-100</v>
      </c>
    </row>
    <row r="20" spans="1:4" ht="15.75">
      <c r="A20" s="132" t="s">
        <v>249</v>
      </c>
      <c r="B20" s="133"/>
      <c r="C20" s="134">
        <v>56685</v>
      </c>
      <c r="D20" s="131">
        <v>-15</v>
      </c>
    </row>
    <row r="21" spans="1:4" ht="15.75">
      <c r="A21" s="132" t="s">
        <v>250</v>
      </c>
      <c r="B21" s="133"/>
      <c r="C21" s="131"/>
      <c r="D21" s="131"/>
    </row>
    <row r="22" spans="1:4" ht="15.75">
      <c r="A22" s="132" t="s">
        <v>251</v>
      </c>
      <c r="B22" s="133"/>
      <c r="C22" s="131">
        <v>812</v>
      </c>
      <c r="D22" s="131">
        <v>4</v>
      </c>
    </row>
    <row r="23" spans="1:4" ht="15.75">
      <c r="A23" s="132" t="s">
        <v>252</v>
      </c>
      <c r="B23" s="133" t="s">
        <v>129</v>
      </c>
      <c r="C23" s="131">
        <v>998</v>
      </c>
      <c r="D23" s="131">
        <v>-11</v>
      </c>
    </row>
    <row r="24" spans="1:4" ht="15.75">
      <c r="A24" s="132" t="s">
        <v>253</v>
      </c>
      <c r="B24" s="133" t="s">
        <v>129</v>
      </c>
      <c r="C24" s="131"/>
      <c r="D24" s="131">
        <v>-100</v>
      </c>
    </row>
  </sheetData>
  <mergeCells count="5">
    <mergeCell ref="C1:D1"/>
    <mergeCell ref="A3:D4"/>
    <mergeCell ref="A5:D5"/>
    <mergeCell ref="A6:D6"/>
    <mergeCell ref="A7:D7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="75" workbookViewId="0">
      <selection activeCell="I158" sqref="I158"/>
    </sheetView>
  </sheetViews>
  <sheetFormatPr defaultRowHeight="15.75"/>
  <cols>
    <col min="1" max="1" width="38.28515625" style="138" customWidth="1"/>
    <col min="2" max="2" width="8.85546875" style="139" hidden="1" customWidth="1"/>
    <col min="3" max="3" width="18.85546875" style="140" customWidth="1"/>
    <col min="4" max="4" width="10.28515625" style="141" customWidth="1"/>
    <col min="5" max="5" width="14.7109375" style="141" customWidth="1"/>
    <col min="6" max="6" width="28.7109375" style="141" hidden="1" customWidth="1"/>
    <col min="7" max="256" width="9.140625" style="141"/>
    <col min="257" max="257" width="38.28515625" style="141" customWidth="1"/>
    <col min="258" max="258" width="0" style="141" hidden="1" customWidth="1"/>
    <col min="259" max="259" width="18.85546875" style="141" customWidth="1"/>
    <col min="260" max="261" width="14.7109375" style="141" customWidth="1"/>
    <col min="262" max="262" width="0" style="141" hidden="1" customWidth="1"/>
    <col min="263" max="512" width="9.140625" style="141"/>
    <col min="513" max="513" width="38.28515625" style="141" customWidth="1"/>
    <col min="514" max="514" width="0" style="141" hidden="1" customWidth="1"/>
    <col min="515" max="515" width="18.85546875" style="141" customWidth="1"/>
    <col min="516" max="517" width="14.7109375" style="141" customWidth="1"/>
    <col min="518" max="518" width="0" style="141" hidden="1" customWidth="1"/>
    <col min="519" max="768" width="9.140625" style="141"/>
    <col min="769" max="769" width="38.28515625" style="141" customWidth="1"/>
    <col min="770" max="770" width="0" style="141" hidden="1" customWidth="1"/>
    <col min="771" max="771" width="18.85546875" style="141" customWidth="1"/>
    <col min="772" max="773" width="14.7109375" style="141" customWidth="1"/>
    <col min="774" max="774" width="0" style="141" hidden="1" customWidth="1"/>
    <col min="775" max="1024" width="9.140625" style="141"/>
    <col min="1025" max="1025" width="38.28515625" style="141" customWidth="1"/>
    <col min="1026" max="1026" width="0" style="141" hidden="1" customWidth="1"/>
    <col min="1027" max="1027" width="18.85546875" style="141" customWidth="1"/>
    <col min="1028" max="1029" width="14.7109375" style="141" customWidth="1"/>
    <col min="1030" max="1030" width="0" style="141" hidden="1" customWidth="1"/>
    <col min="1031" max="1280" width="9.140625" style="141"/>
    <col min="1281" max="1281" width="38.28515625" style="141" customWidth="1"/>
    <col min="1282" max="1282" width="0" style="141" hidden="1" customWidth="1"/>
    <col min="1283" max="1283" width="18.85546875" style="141" customWidth="1"/>
    <col min="1284" max="1285" width="14.7109375" style="141" customWidth="1"/>
    <col min="1286" max="1286" width="0" style="141" hidden="1" customWidth="1"/>
    <col min="1287" max="1536" width="9.140625" style="141"/>
    <col min="1537" max="1537" width="38.28515625" style="141" customWidth="1"/>
    <col min="1538" max="1538" width="0" style="141" hidden="1" customWidth="1"/>
    <col min="1539" max="1539" width="18.85546875" style="141" customWidth="1"/>
    <col min="1540" max="1541" width="14.7109375" style="141" customWidth="1"/>
    <col min="1542" max="1542" width="0" style="141" hidden="1" customWidth="1"/>
    <col min="1543" max="1792" width="9.140625" style="141"/>
    <col min="1793" max="1793" width="38.28515625" style="141" customWidth="1"/>
    <col min="1794" max="1794" width="0" style="141" hidden="1" customWidth="1"/>
    <col min="1795" max="1795" width="18.85546875" style="141" customWidth="1"/>
    <col min="1796" max="1797" width="14.7109375" style="141" customWidth="1"/>
    <col min="1798" max="1798" width="0" style="141" hidden="1" customWidth="1"/>
    <col min="1799" max="2048" width="9.140625" style="141"/>
    <col min="2049" max="2049" width="38.28515625" style="141" customWidth="1"/>
    <col min="2050" max="2050" width="0" style="141" hidden="1" customWidth="1"/>
    <col min="2051" max="2051" width="18.85546875" style="141" customWidth="1"/>
    <col min="2052" max="2053" width="14.7109375" style="141" customWidth="1"/>
    <col min="2054" max="2054" width="0" style="141" hidden="1" customWidth="1"/>
    <col min="2055" max="2304" width="9.140625" style="141"/>
    <col min="2305" max="2305" width="38.28515625" style="141" customWidth="1"/>
    <col min="2306" max="2306" width="0" style="141" hidden="1" customWidth="1"/>
    <col min="2307" max="2307" width="18.85546875" style="141" customWidth="1"/>
    <col min="2308" max="2309" width="14.7109375" style="141" customWidth="1"/>
    <col min="2310" max="2310" width="0" style="141" hidden="1" customWidth="1"/>
    <col min="2311" max="2560" width="9.140625" style="141"/>
    <col min="2561" max="2561" width="38.28515625" style="141" customWidth="1"/>
    <col min="2562" max="2562" width="0" style="141" hidden="1" customWidth="1"/>
    <col min="2563" max="2563" width="18.85546875" style="141" customWidth="1"/>
    <col min="2564" max="2565" width="14.7109375" style="141" customWidth="1"/>
    <col min="2566" max="2566" width="0" style="141" hidden="1" customWidth="1"/>
    <col min="2567" max="2816" width="9.140625" style="141"/>
    <col min="2817" max="2817" width="38.28515625" style="141" customWidth="1"/>
    <col min="2818" max="2818" width="0" style="141" hidden="1" customWidth="1"/>
    <col min="2819" max="2819" width="18.85546875" style="141" customWidth="1"/>
    <col min="2820" max="2821" width="14.7109375" style="141" customWidth="1"/>
    <col min="2822" max="2822" width="0" style="141" hidden="1" customWidth="1"/>
    <col min="2823" max="3072" width="9.140625" style="141"/>
    <col min="3073" max="3073" width="38.28515625" style="141" customWidth="1"/>
    <col min="3074" max="3074" width="0" style="141" hidden="1" customWidth="1"/>
    <col min="3075" max="3075" width="18.85546875" style="141" customWidth="1"/>
    <col min="3076" max="3077" width="14.7109375" style="141" customWidth="1"/>
    <col min="3078" max="3078" width="0" style="141" hidden="1" customWidth="1"/>
    <col min="3079" max="3328" width="9.140625" style="141"/>
    <col min="3329" max="3329" width="38.28515625" style="141" customWidth="1"/>
    <col min="3330" max="3330" width="0" style="141" hidden="1" customWidth="1"/>
    <col min="3331" max="3331" width="18.85546875" style="141" customWidth="1"/>
    <col min="3332" max="3333" width="14.7109375" style="141" customWidth="1"/>
    <col min="3334" max="3334" width="0" style="141" hidden="1" customWidth="1"/>
    <col min="3335" max="3584" width="9.140625" style="141"/>
    <col min="3585" max="3585" width="38.28515625" style="141" customWidth="1"/>
    <col min="3586" max="3586" width="0" style="141" hidden="1" customWidth="1"/>
    <col min="3587" max="3587" width="18.85546875" style="141" customWidth="1"/>
    <col min="3588" max="3589" width="14.7109375" style="141" customWidth="1"/>
    <col min="3590" max="3590" width="0" style="141" hidden="1" customWidth="1"/>
    <col min="3591" max="3840" width="9.140625" style="141"/>
    <col min="3841" max="3841" width="38.28515625" style="141" customWidth="1"/>
    <col min="3842" max="3842" width="0" style="141" hidden="1" customWidth="1"/>
    <col min="3843" max="3843" width="18.85546875" style="141" customWidth="1"/>
    <col min="3844" max="3845" width="14.7109375" style="141" customWidth="1"/>
    <col min="3846" max="3846" width="0" style="141" hidden="1" customWidth="1"/>
    <col min="3847" max="4096" width="9.140625" style="141"/>
    <col min="4097" max="4097" width="38.28515625" style="141" customWidth="1"/>
    <col min="4098" max="4098" width="0" style="141" hidden="1" customWidth="1"/>
    <col min="4099" max="4099" width="18.85546875" style="141" customWidth="1"/>
    <col min="4100" max="4101" width="14.7109375" style="141" customWidth="1"/>
    <col min="4102" max="4102" width="0" style="141" hidden="1" customWidth="1"/>
    <col min="4103" max="4352" width="9.140625" style="141"/>
    <col min="4353" max="4353" width="38.28515625" style="141" customWidth="1"/>
    <col min="4354" max="4354" width="0" style="141" hidden="1" customWidth="1"/>
    <col min="4355" max="4355" width="18.85546875" style="141" customWidth="1"/>
    <col min="4356" max="4357" width="14.7109375" style="141" customWidth="1"/>
    <col min="4358" max="4358" width="0" style="141" hidden="1" customWidth="1"/>
    <col min="4359" max="4608" width="9.140625" style="141"/>
    <col min="4609" max="4609" width="38.28515625" style="141" customWidth="1"/>
    <col min="4610" max="4610" width="0" style="141" hidden="1" customWidth="1"/>
    <col min="4611" max="4611" width="18.85546875" style="141" customWidth="1"/>
    <col min="4612" max="4613" width="14.7109375" style="141" customWidth="1"/>
    <col min="4614" max="4614" width="0" style="141" hidden="1" customWidth="1"/>
    <col min="4615" max="4864" width="9.140625" style="141"/>
    <col min="4865" max="4865" width="38.28515625" style="141" customWidth="1"/>
    <col min="4866" max="4866" width="0" style="141" hidden="1" customWidth="1"/>
    <col min="4867" max="4867" width="18.85546875" style="141" customWidth="1"/>
    <col min="4868" max="4869" width="14.7109375" style="141" customWidth="1"/>
    <col min="4870" max="4870" width="0" style="141" hidden="1" customWidth="1"/>
    <col min="4871" max="5120" width="9.140625" style="141"/>
    <col min="5121" max="5121" width="38.28515625" style="141" customWidth="1"/>
    <col min="5122" max="5122" width="0" style="141" hidden="1" customWidth="1"/>
    <col min="5123" max="5123" width="18.85546875" style="141" customWidth="1"/>
    <col min="5124" max="5125" width="14.7109375" style="141" customWidth="1"/>
    <col min="5126" max="5126" width="0" style="141" hidden="1" customWidth="1"/>
    <col min="5127" max="5376" width="9.140625" style="141"/>
    <col min="5377" max="5377" width="38.28515625" style="141" customWidth="1"/>
    <col min="5378" max="5378" width="0" style="141" hidden="1" customWidth="1"/>
    <col min="5379" max="5379" width="18.85546875" style="141" customWidth="1"/>
    <col min="5380" max="5381" width="14.7109375" style="141" customWidth="1"/>
    <col min="5382" max="5382" width="0" style="141" hidden="1" customWidth="1"/>
    <col min="5383" max="5632" width="9.140625" style="141"/>
    <col min="5633" max="5633" width="38.28515625" style="141" customWidth="1"/>
    <col min="5634" max="5634" width="0" style="141" hidden="1" customWidth="1"/>
    <col min="5635" max="5635" width="18.85546875" style="141" customWidth="1"/>
    <col min="5636" max="5637" width="14.7109375" style="141" customWidth="1"/>
    <col min="5638" max="5638" width="0" style="141" hidden="1" customWidth="1"/>
    <col min="5639" max="5888" width="9.140625" style="141"/>
    <col min="5889" max="5889" width="38.28515625" style="141" customWidth="1"/>
    <col min="5890" max="5890" width="0" style="141" hidden="1" customWidth="1"/>
    <col min="5891" max="5891" width="18.85546875" style="141" customWidth="1"/>
    <col min="5892" max="5893" width="14.7109375" style="141" customWidth="1"/>
    <col min="5894" max="5894" width="0" style="141" hidden="1" customWidth="1"/>
    <col min="5895" max="6144" width="9.140625" style="141"/>
    <col min="6145" max="6145" width="38.28515625" style="141" customWidth="1"/>
    <col min="6146" max="6146" width="0" style="141" hidden="1" customWidth="1"/>
    <col min="6147" max="6147" width="18.85546875" style="141" customWidth="1"/>
    <col min="6148" max="6149" width="14.7109375" style="141" customWidth="1"/>
    <col min="6150" max="6150" width="0" style="141" hidden="1" customWidth="1"/>
    <col min="6151" max="6400" width="9.140625" style="141"/>
    <col min="6401" max="6401" width="38.28515625" style="141" customWidth="1"/>
    <col min="6402" max="6402" width="0" style="141" hidden="1" customWidth="1"/>
    <col min="6403" max="6403" width="18.85546875" style="141" customWidth="1"/>
    <col min="6404" max="6405" width="14.7109375" style="141" customWidth="1"/>
    <col min="6406" max="6406" width="0" style="141" hidden="1" customWidth="1"/>
    <col min="6407" max="6656" width="9.140625" style="141"/>
    <col min="6657" max="6657" width="38.28515625" style="141" customWidth="1"/>
    <col min="6658" max="6658" width="0" style="141" hidden="1" customWidth="1"/>
    <col min="6659" max="6659" width="18.85546875" style="141" customWidth="1"/>
    <col min="6660" max="6661" width="14.7109375" style="141" customWidth="1"/>
    <col min="6662" max="6662" width="0" style="141" hidden="1" customWidth="1"/>
    <col min="6663" max="6912" width="9.140625" style="141"/>
    <col min="6913" max="6913" width="38.28515625" style="141" customWidth="1"/>
    <col min="6914" max="6914" width="0" style="141" hidden="1" customWidth="1"/>
    <col min="6915" max="6915" width="18.85546875" style="141" customWidth="1"/>
    <col min="6916" max="6917" width="14.7109375" style="141" customWidth="1"/>
    <col min="6918" max="6918" width="0" style="141" hidden="1" customWidth="1"/>
    <col min="6919" max="7168" width="9.140625" style="141"/>
    <col min="7169" max="7169" width="38.28515625" style="141" customWidth="1"/>
    <col min="7170" max="7170" width="0" style="141" hidden="1" customWidth="1"/>
    <col min="7171" max="7171" width="18.85546875" style="141" customWidth="1"/>
    <col min="7172" max="7173" width="14.7109375" style="141" customWidth="1"/>
    <col min="7174" max="7174" width="0" style="141" hidden="1" customWidth="1"/>
    <col min="7175" max="7424" width="9.140625" style="141"/>
    <col min="7425" max="7425" width="38.28515625" style="141" customWidth="1"/>
    <col min="7426" max="7426" width="0" style="141" hidden="1" customWidth="1"/>
    <col min="7427" max="7427" width="18.85546875" style="141" customWidth="1"/>
    <col min="7428" max="7429" width="14.7109375" style="141" customWidth="1"/>
    <col min="7430" max="7430" width="0" style="141" hidden="1" customWidth="1"/>
    <col min="7431" max="7680" width="9.140625" style="141"/>
    <col min="7681" max="7681" width="38.28515625" style="141" customWidth="1"/>
    <col min="7682" max="7682" width="0" style="141" hidden="1" customWidth="1"/>
    <col min="7683" max="7683" width="18.85546875" style="141" customWidth="1"/>
    <col min="7684" max="7685" width="14.7109375" style="141" customWidth="1"/>
    <col min="7686" max="7686" width="0" style="141" hidden="1" customWidth="1"/>
    <col min="7687" max="7936" width="9.140625" style="141"/>
    <col min="7937" max="7937" width="38.28515625" style="141" customWidth="1"/>
    <col min="7938" max="7938" width="0" style="141" hidden="1" customWidth="1"/>
    <col min="7939" max="7939" width="18.85546875" style="141" customWidth="1"/>
    <col min="7940" max="7941" width="14.7109375" style="141" customWidth="1"/>
    <col min="7942" max="7942" width="0" style="141" hidden="1" customWidth="1"/>
    <col min="7943" max="8192" width="9.140625" style="141"/>
    <col min="8193" max="8193" width="38.28515625" style="141" customWidth="1"/>
    <col min="8194" max="8194" width="0" style="141" hidden="1" customWidth="1"/>
    <col min="8195" max="8195" width="18.85546875" style="141" customWidth="1"/>
    <col min="8196" max="8197" width="14.7109375" style="141" customWidth="1"/>
    <col min="8198" max="8198" width="0" style="141" hidden="1" customWidth="1"/>
    <col min="8199" max="8448" width="9.140625" style="141"/>
    <col min="8449" max="8449" width="38.28515625" style="141" customWidth="1"/>
    <col min="8450" max="8450" width="0" style="141" hidden="1" customWidth="1"/>
    <col min="8451" max="8451" width="18.85546875" style="141" customWidth="1"/>
    <col min="8452" max="8453" width="14.7109375" style="141" customWidth="1"/>
    <col min="8454" max="8454" width="0" style="141" hidden="1" customWidth="1"/>
    <col min="8455" max="8704" width="9.140625" style="141"/>
    <col min="8705" max="8705" width="38.28515625" style="141" customWidth="1"/>
    <col min="8706" max="8706" width="0" style="141" hidden="1" customWidth="1"/>
    <col min="8707" max="8707" width="18.85546875" style="141" customWidth="1"/>
    <col min="8708" max="8709" width="14.7109375" style="141" customWidth="1"/>
    <col min="8710" max="8710" width="0" style="141" hidden="1" customWidth="1"/>
    <col min="8711" max="8960" width="9.140625" style="141"/>
    <col min="8961" max="8961" width="38.28515625" style="141" customWidth="1"/>
    <col min="8962" max="8962" width="0" style="141" hidden="1" customWidth="1"/>
    <col min="8963" max="8963" width="18.85546875" style="141" customWidth="1"/>
    <col min="8964" max="8965" width="14.7109375" style="141" customWidth="1"/>
    <col min="8966" max="8966" width="0" style="141" hidden="1" customWidth="1"/>
    <col min="8967" max="9216" width="9.140625" style="141"/>
    <col min="9217" max="9217" width="38.28515625" style="141" customWidth="1"/>
    <col min="9218" max="9218" width="0" style="141" hidden="1" customWidth="1"/>
    <col min="9219" max="9219" width="18.85546875" style="141" customWidth="1"/>
    <col min="9220" max="9221" width="14.7109375" style="141" customWidth="1"/>
    <col min="9222" max="9222" width="0" style="141" hidden="1" customWidth="1"/>
    <col min="9223" max="9472" width="9.140625" style="141"/>
    <col min="9473" max="9473" width="38.28515625" style="141" customWidth="1"/>
    <col min="9474" max="9474" width="0" style="141" hidden="1" customWidth="1"/>
    <col min="9475" max="9475" width="18.85546875" style="141" customWidth="1"/>
    <col min="9476" max="9477" width="14.7109375" style="141" customWidth="1"/>
    <col min="9478" max="9478" width="0" style="141" hidden="1" customWidth="1"/>
    <col min="9479" max="9728" width="9.140625" style="141"/>
    <col min="9729" max="9729" width="38.28515625" style="141" customWidth="1"/>
    <col min="9730" max="9730" width="0" style="141" hidden="1" customWidth="1"/>
    <col min="9731" max="9731" width="18.85546875" style="141" customWidth="1"/>
    <col min="9732" max="9733" width="14.7109375" style="141" customWidth="1"/>
    <col min="9734" max="9734" width="0" style="141" hidden="1" customWidth="1"/>
    <col min="9735" max="9984" width="9.140625" style="141"/>
    <col min="9985" max="9985" width="38.28515625" style="141" customWidth="1"/>
    <col min="9986" max="9986" width="0" style="141" hidden="1" customWidth="1"/>
    <col min="9987" max="9987" width="18.85546875" style="141" customWidth="1"/>
    <col min="9988" max="9989" width="14.7109375" style="141" customWidth="1"/>
    <col min="9990" max="9990" width="0" style="141" hidden="1" customWidth="1"/>
    <col min="9991" max="10240" width="9.140625" style="141"/>
    <col min="10241" max="10241" width="38.28515625" style="141" customWidth="1"/>
    <col min="10242" max="10242" width="0" style="141" hidden="1" customWidth="1"/>
    <col min="10243" max="10243" width="18.85546875" style="141" customWidth="1"/>
    <col min="10244" max="10245" width="14.7109375" style="141" customWidth="1"/>
    <col min="10246" max="10246" width="0" style="141" hidden="1" customWidth="1"/>
    <col min="10247" max="10496" width="9.140625" style="141"/>
    <col min="10497" max="10497" width="38.28515625" style="141" customWidth="1"/>
    <col min="10498" max="10498" width="0" style="141" hidden="1" customWidth="1"/>
    <col min="10499" max="10499" width="18.85546875" style="141" customWidth="1"/>
    <col min="10500" max="10501" width="14.7109375" style="141" customWidth="1"/>
    <col min="10502" max="10502" width="0" style="141" hidden="1" customWidth="1"/>
    <col min="10503" max="10752" width="9.140625" style="141"/>
    <col min="10753" max="10753" width="38.28515625" style="141" customWidth="1"/>
    <col min="10754" max="10754" width="0" style="141" hidden="1" customWidth="1"/>
    <col min="10755" max="10755" width="18.85546875" style="141" customWidth="1"/>
    <col min="10756" max="10757" width="14.7109375" style="141" customWidth="1"/>
    <col min="10758" max="10758" width="0" style="141" hidden="1" customWidth="1"/>
    <col min="10759" max="11008" width="9.140625" style="141"/>
    <col min="11009" max="11009" width="38.28515625" style="141" customWidth="1"/>
    <col min="11010" max="11010" width="0" style="141" hidden="1" customWidth="1"/>
    <col min="11011" max="11011" width="18.85546875" style="141" customWidth="1"/>
    <col min="11012" max="11013" width="14.7109375" style="141" customWidth="1"/>
    <col min="11014" max="11014" width="0" style="141" hidden="1" customWidth="1"/>
    <col min="11015" max="11264" width="9.140625" style="141"/>
    <col min="11265" max="11265" width="38.28515625" style="141" customWidth="1"/>
    <col min="11266" max="11266" width="0" style="141" hidden="1" customWidth="1"/>
    <col min="11267" max="11267" width="18.85546875" style="141" customWidth="1"/>
    <col min="11268" max="11269" width="14.7109375" style="141" customWidth="1"/>
    <col min="11270" max="11270" width="0" style="141" hidden="1" customWidth="1"/>
    <col min="11271" max="11520" width="9.140625" style="141"/>
    <col min="11521" max="11521" width="38.28515625" style="141" customWidth="1"/>
    <col min="11522" max="11522" width="0" style="141" hidden="1" customWidth="1"/>
    <col min="11523" max="11523" width="18.85546875" style="141" customWidth="1"/>
    <col min="11524" max="11525" width="14.7109375" style="141" customWidth="1"/>
    <col min="11526" max="11526" width="0" style="141" hidden="1" customWidth="1"/>
    <col min="11527" max="11776" width="9.140625" style="141"/>
    <col min="11777" max="11777" width="38.28515625" style="141" customWidth="1"/>
    <col min="11778" max="11778" width="0" style="141" hidden="1" customWidth="1"/>
    <col min="11779" max="11779" width="18.85546875" style="141" customWidth="1"/>
    <col min="11780" max="11781" width="14.7109375" style="141" customWidth="1"/>
    <col min="11782" max="11782" width="0" style="141" hidden="1" customWidth="1"/>
    <col min="11783" max="12032" width="9.140625" style="141"/>
    <col min="12033" max="12033" width="38.28515625" style="141" customWidth="1"/>
    <col min="12034" max="12034" width="0" style="141" hidden="1" customWidth="1"/>
    <col min="12035" max="12035" width="18.85546875" style="141" customWidth="1"/>
    <col min="12036" max="12037" width="14.7109375" style="141" customWidth="1"/>
    <col min="12038" max="12038" width="0" style="141" hidden="1" customWidth="1"/>
    <col min="12039" max="12288" width="9.140625" style="141"/>
    <col min="12289" max="12289" width="38.28515625" style="141" customWidth="1"/>
    <col min="12290" max="12290" width="0" style="141" hidden="1" customWidth="1"/>
    <col min="12291" max="12291" width="18.85546875" style="141" customWidth="1"/>
    <col min="12292" max="12293" width="14.7109375" style="141" customWidth="1"/>
    <col min="12294" max="12294" width="0" style="141" hidden="1" customWidth="1"/>
    <col min="12295" max="12544" width="9.140625" style="141"/>
    <col min="12545" max="12545" width="38.28515625" style="141" customWidth="1"/>
    <col min="12546" max="12546" width="0" style="141" hidden="1" customWidth="1"/>
    <col min="12547" max="12547" width="18.85546875" style="141" customWidth="1"/>
    <col min="12548" max="12549" width="14.7109375" style="141" customWidth="1"/>
    <col min="12550" max="12550" width="0" style="141" hidden="1" customWidth="1"/>
    <col min="12551" max="12800" width="9.140625" style="141"/>
    <col min="12801" max="12801" width="38.28515625" style="141" customWidth="1"/>
    <col min="12802" max="12802" width="0" style="141" hidden="1" customWidth="1"/>
    <col min="12803" max="12803" width="18.85546875" style="141" customWidth="1"/>
    <col min="12804" max="12805" width="14.7109375" style="141" customWidth="1"/>
    <col min="12806" max="12806" width="0" style="141" hidden="1" customWidth="1"/>
    <col min="12807" max="13056" width="9.140625" style="141"/>
    <col min="13057" max="13057" width="38.28515625" style="141" customWidth="1"/>
    <col min="13058" max="13058" width="0" style="141" hidden="1" customWidth="1"/>
    <col min="13059" max="13059" width="18.85546875" style="141" customWidth="1"/>
    <col min="13060" max="13061" width="14.7109375" style="141" customWidth="1"/>
    <col min="13062" max="13062" width="0" style="141" hidden="1" customWidth="1"/>
    <col min="13063" max="13312" width="9.140625" style="141"/>
    <col min="13313" max="13313" width="38.28515625" style="141" customWidth="1"/>
    <col min="13314" max="13314" width="0" style="141" hidden="1" customWidth="1"/>
    <col min="13315" max="13315" width="18.85546875" style="141" customWidth="1"/>
    <col min="13316" max="13317" width="14.7109375" style="141" customWidth="1"/>
    <col min="13318" max="13318" width="0" style="141" hidden="1" customWidth="1"/>
    <col min="13319" max="13568" width="9.140625" style="141"/>
    <col min="13569" max="13569" width="38.28515625" style="141" customWidth="1"/>
    <col min="13570" max="13570" width="0" style="141" hidden="1" customWidth="1"/>
    <col min="13571" max="13571" width="18.85546875" style="141" customWidth="1"/>
    <col min="13572" max="13573" width="14.7109375" style="141" customWidth="1"/>
    <col min="13574" max="13574" width="0" style="141" hidden="1" customWidth="1"/>
    <col min="13575" max="13824" width="9.140625" style="141"/>
    <col min="13825" max="13825" width="38.28515625" style="141" customWidth="1"/>
    <col min="13826" max="13826" width="0" style="141" hidden="1" customWidth="1"/>
    <col min="13827" max="13827" width="18.85546875" style="141" customWidth="1"/>
    <col min="13828" max="13829" width="14.7109375" style="141" customWidth="1"/>
    <col min="13830" max="13830" width="0" style="141" hidden="1" customWidth="1"/>
    <col min="13831" max="14080" width="9.140625" style="141"/>
    <col min="14081" max="14081" width="38.28515625" style="141" customWidth="1"/>
    <col min="14082" max="14082" width="0" style="141" hidden="1" customWidth="1"/>
    <col min="14083" max="14083" width="18.85546875" style="141" customWidth="1"/>
    <col min="14084" max="14085" width="14.7109375" style="141" customWidth="1"/>
    <col min="14086" max="14086" width="0" style="141" hidden="1" customWidth="1"/>
    <col min="14087" max="14336" width="9.140625" style="141"/>
    <col min="14337" max="14337" width="38.28515625" style="141" customWidth="1"/>
    <col min="14338" max="14338" width="0" style="141" hidden="1" customWidth="1"/>
    <col min="14339" max="14339" width="18.85546875" style="141" customWidth="1"/>
    <col min="14340" max="14341" width="14.7109375" style="141" customWidth="1"/>
    <col min="14342" max="14342" width="0" style="141" hidden="1" customWidth="1"/>
    <col min="14343" max="14592" width="9.140625" style="141"/>
    <col min="14593" max="14593" width="38.28515625" style="141" customWidth="1"/>
    <col min="14594" max="14594" width="0" style="141" hidden="1" customWidth="1"/>
    <col min="14595" max="14595" width="18.85546875" style="141" customWidth="1"/>
    <col min="14596" max="14597" width="14.7109375" style="141" customWidth="1"/>
    <col min="14598" max="14598" width="0" style="141" hidden="1" customWidth="1"/>
    <col min="14599" max="14848" width="9.140625" style="141"/>
    <col min="14849" max="14849" width="38.28515625" style="141" customWidth="1"/>
    <col min="14850" max="14850" width="0" style="141" hidden="1" customWidth="1"/>
    <col min="14851" max="14851" width="18.85546875" style="141" customWidth="1"/>
    <col min="14852" max="14853" width="14.7109375" style="141" customWidth="1"/>
    <col min="14854" max="14854" width="0" style="141" hidden="1" customWidth="1"/>
    <col min="14855" max="15104" width="9.140625" style="141"/>
    <col min="15105" max="15105" width="38.28515625" style="141" customWidth="1"/>
    <col min="15106" max="15106" width="0" style="141" hidden="1" customWidth="1"/>
    <col min="15107" max="15107" width="18.85546875" style="141" customWidth="1"/>
    <col min="15108" max="15109" width="14.7109375" style="141" customWidth="1"/>
    <col min="15110" max="15110" width="0" style="141" hidden="1" customWidth="1"/>
    <col min="15111" max="15360" width="9.140625" style="141"/>
    <col min="15361" max="15361" width="38.28515625" style="141" customWidth="1"/>
    <col min="15362" max="15362" width="0" style="141" hidden="1" customWidth="1"/>
    <col min="15363" max="15363" width="18.85546875" style="141" customWidth="1"/>
    <col min="15364" max="15365" width="14.7109375" style="141" customWidth="1"/>
    <col min="15366" max="15366" width="0" style="141" hidden="1" customWidth="1"/>
    <col min="15367" max="15616" width="9.140625" style="141"/>
    <col min="15617" max="15617" width="38.28515625" style="141" customWidth="1"/>
    <col min="15618" max="15618" width="0" style="141" hidden="1" customWidth="1"/>
    <col min="15619" max="15619" width="18.85546875" style="141" customWidth="1"/>
    <col min="15620" max="15621" width="14.7109375" style="141" customWidth="1"/>
    <col min="15622" max="15622" width="0" style="141" hidden="1" customWidth="1"/>
    <col min="15623" max="15872" width="9.140625" style="141"/>
    <col min="15873" max="15873" width="38.28515625" style="141" customWidth="1"/>
    <col min="15874" max="15874" width="0" style="141" hidden="1" customWidth="1"/>
    <col min="15875" max="15875" width="18.85546875" style="141" customWidth="1"/>
    <col min="15876" max="15877" width="14.7109375" style="141" customWidth="1"/>
    <col min="15878" max="15878" width="0" style="141" hidden="1" customWidth="1"/>
    <col min="15879" max="16128" width="9.140625" style="141"/>
    <col min="16129" max="16129" width="38.28515625" style="141" customWidth="1"/>
    <col min="16130" max="16130" width="0" style="141" hidden="1" customWidth="1"/>
    <col min="16131" max="16131" width="18.85546875" style="141" customWidth="1"/>
    <col min="16132" max="16133" width="14.7109375" style="141" customWidth="1"/>
    <col min="16134" max="16134" width="0" style="141" hidden="1" customWidth="1"/>
    <col min="16135" max="16384" width="9.140625" style="141"/>
  </cols>
  <sheetData>
    <row r="1" spans="1:5">
      <c r="D1" s="240" t="s">
        <v>254</v>
      </c>
      <c r="E1" s="244"/>
    </row>
    <row r="3" spans="1:5" ht="28.5" customHeight="1">
      <c r="A3" s="245" t="s">
        <v>255</v>
      </c>
      <c r="B3" s="245"/>
      <c r="C3" s="245"/>
      <c r="D3" s="245"/>
      <c r="E3" s="245"/>
    </row>
    <row r="4" spans="1:5" hidden="1">
      <c r="B4" s="131" t="s">
        <v>256</v>
      </c>
      <c r="C4" s="131"/>
      <c r="D4" s="246" t="s">
        <v>257</v>
      </c>
      <c r="E4" s="247"/>
    </row>
    <row r="5" spans="1:5" ht="78" customHeight="1">
      <c r="A5" s="126"/>
      <c r="B5" s="127" t="s">
        <v>258</v>
      </c>
      <c r="C5" s="128" t="s">
        <v>51</v>
      </c>
      <c r="D5" s="128" t="s">
        <v>259</v>
      </c>
      <c r="E5" s="128" t="s">
        <v>260</v>
      </c>
    </row>
    <row r="6" spans="1:5" ht="46.9" customHeight="1">
      <c r="A6" s="142" t="s">
        <v>261</v>
      </c>
      <c r="B6" s="131"/>
      <c r="C6" s="143" t="s">
        <v>262</v>
      </c>
      <c r="D6" s="144"/>
      <c r="E6" s="143"/>
    </row>
    <row r="7" spans="1:5" ht="23.25" hidden="1" customHeight="1">
      <c r="A7" s="145"/>
      <c r="B7" s="146"/>
      <c r="C7" s="131"/>
      <c r="D7" s="147"/>
      <c r="E7" s="147"/>
    </row>
    <row r="8" spans="1:5" ht="24" hidden="1" customHeight="1">
      <c r="A8" s="145"/>
      <c r="B8" s="146"/>
      <c r="C8" s="131"/>
      <c r="D8" s="147"/>
      <c r="E8" s="147"/>
    </row>
    <row r="9" spans="1:5" ht="24" hidden="1" customHeight="1">
      <c r="A9" s="145"/>
      <c r="B9" s="146"/>
      <c r="C9" s="131"/>
      <c r="D9" s="147"/>
      <c r="E9" s="147"/>
    </row>
    <row r="10" spans="1:5" ht="24" hidden="1" customHeight="1">
      <c r="A10" s="145"/>
      <c r="B10" s="146"/>
      <c r="C10" s="131"/>
      <c r="D10" s="147"/>
      <c r="E10" s="147"/>
    </row>
    <row r="11" spans="1:5" ht="31.5" hidden="1" customHeight="1">
      <c r="A11" s="148" t="s">
        <v>263</v>
      </c>
      <c r="B11" s="131"/>
      <c r="C11" s="143" t="s">
        <v>264</v>
      </c>
      <c r="D11" s="149" t="s">
        <v>265</v>
      </c>
      <c r="E11" s="150"/>
    </row>
    <row r="12" spans="1:5" ht="26.45" customHeight="1">
      <c r="A12" s="148"/>
      <c r="B12" s="146" t="s">
        <v>266</v>
      </c>
      <c r="C12" s="131"/>
      <c r="D12" s="151"/>
      <c r="E12" s="151"/>
    </row>
    <row r="13" spans="1:5" ht="22.9" customHeight="1">
      <c r="A13" s="145"/>
      <c r="B13" s="131"/>
      <c r="C13" s="143"/>
      <c r="D13" s="151"/>
      <c r="E13" s="151"/>
    </row>
    <row r="14" spans="1:5" ht="25.15" customHeight="1">
      <c r="A14" s="148"/>
      <c r="B14" s="131"/>
      <c r="C14" s="143"/>
      <c r="D14" s="152"/>
      <c r="E14" s="153"/>
    </row>
    <row r="15" spans="1:5" ht="32.25" hidden="1" customHeight="1">
      <c r="A15" s="148" t="s">
        <v>267</v>
      </c>
      <c r="B15" s="131"/>
      <c r="C15" s="143" t="s">
        <v>264</v>
      </c>
      <c r="D15" s="149" t="s">
        <v>268</v>
      </c>
      <c r="E15" s="150"/>
    </row>
    <row r="16" spans="1:5" ht="32.25" hidden="1" customHeight="1">
      <c r="A16" s="148" t="s">
        <v>269</v>
      </c>
      <c r="B16" s="131"/>
      <c r="C16" s="143" t="s">
        <v>270</v>
      </c>
      <c r="D16" s="149" t="s">
        <v>271</v>
      </c>
      <c r="E16" s="150"/>
    </row>
    <row r="17" spans="1:5" ht="27" hidden="1" customHeight="1">
      <c r="A17" s="148" t="s">
        <v>272</v>
      </c>
      <c r="B17" s="131"/>
      <c r="C17" s="143" t="s">
        <v>273</v>
      </c>
      <c r="D17" s="144">
        <v>10</v>
      </c>
      <c r="E17" s="143">
        <v>0</v>
      </c>
    </row>
    <row r="18" spans="1:5" ht="25.5" hidden="1" customHeight="1">
      <c r="A18" s="148"/>
      <c r="B18" s="131"/>
      <c r="C18" s="143"/>
      <c r="D18" s="144"/>
      <c r="E18" s="143"/>
    </row>
    <row r="19" spans="1:5" ht="27" hidden="1" customHeight="1">
      <c r="A19" s="148"/>
      <c r="B19" s="131"/>
      <c r="C19" s="143"/>
      <c r="D19" s="144"/>
      <c r="E19" s="143"/>
    </row>
    <row r="20" spans="1:5" s="139" customFormat="1" ht="30" hidden="1" customHeight="1">
      <c r="A20" s="148" t="s">
        <v>274</v>
      </c>
      <c r="B20" s="154" t="s">
        <v>275</v>
      </c>
      <c r="C20" s="131"/>
      <c r="D20" s="146"/>
      <c r="E20" s="146"/>
    </row>
    <row r="21" spans="1:5" ht="34.15" customHeight="1">
      <c r="A21" s="142" t="s">
        <v>276</v>
      </c>
      <c r="B21" s="146"/>
      <c r="D21" s="147"/>
      <c r="E21" s="147"/>
    </row>
    <row r="22" spans="1:5" ht="30" hidden="1" customHeight="1">
      <c r="A22" s="148" t="s">
        <v>277</v>
      </c>
      <c r="B22" s="146" t="s">
        <v>266</v>
      </c>
      <c r="C22" s="131" t="s">
        <v>278</v>
      </c>
      <c r="D22" s="147">
        <v>3</v>
      </c>
      <c r="E22" s="147"/>
    </row>
    <row r="23" spans="1:5" ht="30" customHeight="1">
      <c r="A23" s="148" t="s">
        <v>279</v>
      </c>
      <c r="B23" s="146"/>
      <c r="C23" s="131" t="s">
        <v>280</v>
      </c>
      <c r="D23" s="147"/>
      <c r="E23" s="147"/>
    </row>
    <row r="24" spans="1:5" ht="30" customHeight="1">
      <c r="A24" s="148" t="s">
        <v>281</v>
      </c>
      <c r="B24" s="146"/>
      <c r="C24" s="131" t="s">
        <v>282</v>
      </c>
      <c r="D24" s="147"/>
      <c r="E24" s="147"/>
    </row>
    <row r="25" spans="1:5" ht="30" customHeight="1">
      <c r="A25" s="145" t="s">
        <v>283</v>
      </c>
      <c r="B25" s="146"/>
      <c r="C25" s="131" t="s">
        <v>284</v>
      </c>
      <c r="D25" s="147"/>
      <c r="E25" s="147"/>
    </row>
    <row r="26" spans="1:5" ht="30.75" customHeight="1">
      <c r="A26" s="145" t="s">
        <v>285</v>
      </c>
      <c r="B26" s="146"/>
      <c r="C26" s="131" t="s">
        <v>286</v>
      </c>
      <c r="D26" s="147"/>
      <c r="E26" s="147"/>
    </row>
    <row r="27" spans="1:5" ht="30.75" customHeight="1">
      <c r="A27" s="148" t="s">
        <v>287</v>
      </c>
      <c r="B27" s="154"/>
      <c r="C27" s="143" t="s">
        <v>288</v>
      </c>
      <c r="D27" s="147"/>
      <c r="E27" s="147"/>
    </row>
    <row r="28" spans="1:5" ht="22.9" customHeight="1">
      <c r="A28" s="148" t="s">
        <v>289</v>
      </c>
      <c r="B28" s="146"/>
      <c r="C28" s="131" t="s">
        <v>284</v>
      </c>
      <c r="D28" s="147"/>
      <c r="E28" s="147"/>
    </row>
    <row r="29" spans="1:5">
      <c r="A29" s="145"/>
      <c r="B29" s="146"/>
      <c r="C29" s="131"/>
      <c r="D29" s="147"/>
      <c r="E29" s="147"/>
    </row>
    <row r="30" spans="1:5">
      <c r="A30" s="145"/>
      <c r="B30" s="146"/>
      <c r="C30" s="131"/>
      <c r="D30" s="147"/>
      <c r="E30" s="147"/>
    </row>
    <row r="31" spans="1:5">
      <c r="A31" s="145"/>
      <c r="B31" s="146"/>
      <c r="C31" s="143"/>
      <c r="D31" s="147"/>
      <c r="E31" s="147"/>
    </row>
    <row r="32" spans="1:5">
      <c r="A32" s="145"/>
      <c r="B32" s="154"/>
      <c r="C32" s="131"/>
      <c r="D32" s="147"/>
      <c r="E32" s="147"/>
    </row>
    <row r="33" spans="1:5">
      <c r="A33" s="145"/>
      <c r="B33" s="146"/>
      <c r="C33" s="131"/>
      <c r="D33" s="147"/>
      <c r="E33" s="147"/>
    </row>
    <row r="34" spans="1:5" ht="20.25" customHeight="1"/>
    <row r="35" spans="1:5" ht="33.75" customHeight="1"/>
  </sheetData>
  <mergeCells count="3">
    <mergeCell ref="D1:E1"/>
    <mergeCell ref="A3:E3"/>
    <mergeCell ref="D4:E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opLeftCell="A12" workbookViewId="0">
      <selection activeCell="I158" sqref="I158"/>
    </sheetView>
  </sheetViews>
  <sheetFormatPr defaultRowHeight="15.75"/>
  <cols>
    <col min="1" max="1" width="21.140625" style="138" customWidth="1"/>
    <col min="2" max="2" width="12.85546875" style="139" customWidth="1"/>
    <col min="3" max="3" width="12" style="140" customWidth="1"/>
    <col min="4" max="4" width="12.140625" style="141" customWidth="1"/>
    <col min="5" max="8" width="9.140625" style="141"/>
    <col min="9" max="9" width="12" style="141" customWidth="1"/>
    <col min="10" max="10" width="9.140625" style="141"/>
    <col min="11" max="11" width="8" style="141" customWidth="1"/>
    <col min="12" max="12" width="15" style="141" customWidth="1"/>
    <col min="13" max="13" width="0.28515625" style="141" customWidth="1"/>
    <col min="14" max="256" width="9.140625" style="141"/>
    <col min="257" max="257" width="25.7109375" style="141" customWidth="1"/>
    <col min="258" max="258" width="12.85546875" style="141" customWidth="1"/>
    <col min="259" max="259" width="12" style="141" customWidth="1"/>
    <col min="260" max="260" width="12.140625" style="141" customWidth="1"/>
    <col min="261" max="264" width="9.140625" style="141"/>
    <col min="265" max="265" width="12" style="141" customWidth="1"/>
    <col min="266" max="266" width="9.140625" style="141"/>
    <col min="267" max="267" width="8" style="141" customWidth="1"/>
    <col min="268" max="268" width="15" style="141" customWidth="1"/>
    <col min="269" max="269" width="0.28515625" style="141" customWidth="1"/>
    <col min="270" max="512" width="9.140625" style="141"/>
    <col min="513" max="513" width="25.7109375" style="141" customWidth="1"/>
    <col min="514" max="514" width="12.85546875" style="141" customWidth="1"/>
    <col min="515" max="515" width="12" style="141" customWidth="1"/>
    <col min="516" max="516" width="12.140625" style="141" customWidth="1"/>
    <col min="517" max="520" width="9.140625" style="141"/>
    <col min="521" max="521" width="12" style="141" customWidth="1"/>
    <col min="522" max="522" width="9.140625" style="141"/>
    <col min="523" max="523" width="8" style="141" customWidth="1"/>
    <col min="524" max="524" width="15" style="141" customWidth="1"/>
    <col min="525" max="525" width="0.28515625" style="141" customWidth="1"/>
    <col min="526" max="768" width="9.140625" style="141"/>
    <col min="769" max="769" width="25.7109375" style="141" customWidth="1"/>
    <col min="770" max="770" width="12.85546875" style="141" customWidth="1"/>
    <col min="771" max="771" width="12" style="141" customWidth="1"/>
    <col min="772" max="772" width="12.140625" style="141" customWidth="1"/>
    <col min="773" max="776" width="9.140625" style="141"/>
    <col min="777" max="777" width="12" style="141" customWidth="1"/>
    <col min="778" max="778" width="9.140625" style="141"/>
    <col min="779" max="779" width="8" style="141" customWidth="1"/>
    <col min="780" max="780" width="15" style="141" customWidth="1"/>
    <col min="781" max="781" width="0.28515625" style="141" customWidth="1"/>
    <col min="782" max="1024" width="9.140625" style="141"/>
    <col min="1025" max="1025" width="25.7109375" style="141" customWidth="1"/>
    <col min="1026" max="1026" width="12.85546875" style="141" customWidth="1"/>
    <col min="1027" max="1027" width="12" style="141" customWidth="1"/>
    <col min="1028" max="1028" width="12.140625" style="141" customWidth="1"/>
    <col min="1029" max="1032" width="9.140625" style="141"/>
    <col min="1033" max="1033" width="12" style="141" customWidth="1"/>
    <col min="1034" max="1034" width="9.140625" style="141"/>
    <col min="1035" max="1035" width="8" style="141" customWidth="1"/>
    <col min="1036" max="1036" width="15" style="141" customWidth="1"/>
    <col min="1037" max="1037" width="0.28515625" style="141" customWidth="1"/>
    <col min="1038" max="1280" width="9.140625" style="141"/>
    <col min="1281" max="1281" width="25.7109375" style="141" customWidth="1"/>
    <col min="1282" max="1282" width="12.85546875" style="141" customWidth="1"/>
    <col min="1283" max="1283" width="12" style="141" customWidth="1"/>
    <col min="1284" max="1284" width="12.140625" style="141" customWidth="1"/>
    <col min="1285" max="1288" width="9.140625" style="141"/>
    <col min="1289" max="1289" width="12" style="141" customWidth="1"/>
    <col min="1290" max="1290" width="9.140625" style="141"/>
    <col min="1291" max="1291" width="8" style="141" customWidth="1"/>
    <col min="1292" max="1292" width="15" style="141" customWidth="1"/>
    <col min="1293" max="1293" width="0.28515625" style="141" customWidth="1"/>
    <col min="1294" max="1536" width="9.140625" style="141"/>
    <col min="1537" max="1537" width="25.7109375" style="141" customWidth="1"/>
    <col min="1538" max="1538" width="12.85546875" style="141" customWidth="1"/>
    <col min="1539" max="1539" width="12" style="141" customWidth="1"/>
    <col min="1540" max="1540" width="12.140625" style="141" customWidth="1"/>
    <col min="1541" max="1544" width="9.140625" style="141"/>
    <col min="1545" max="1545" width="12" style="141" customWidth="1"/>
    <col min="1546" max="1546" width="9.140625" style="141"/>
    <col min="1547" max="1547" width="8" style="141" customWidth="1"/>
    <col min="1548" max="1548" width="15" style="141" customWidth="1"/>
    <col min="1549" max="1549" width="0.28515625" style="141" customWidth="1"/>
    <col min="1550" max="1792" width="9.140625" style="141"/>
    <col min="1793" max="1793" width="25.7109375" style="141" customWidth="1"/>
    <col min="1794" max="1794" width="12.85546875" style="141" customWidth="1"/>
    <col min="1795" max="1795" width="12" style="141" customWidth="1"/>
    <col min="1796" max="1796" width="12.140625" style="141" customWidth="1"/>
    <col min="1797" max="1800" width="9.140625" style="141"/>
    <col min="1801" max="1801" width="12" style="141" customWidth="1"/>
    <col min="1802" max="1802" width="9.140625" style="141"/>
    <col min="1803" max="1803" width="8" style="141" customWidth="1"/>
    <col min="1804" max="1804" width="15" style="141" customWidth="1"/>
    <col min="1805" max="1805" width="0.28515625" style="141" customWidth="1"/>
    <col min="1806" max="2048" width="9.140625" style="141"/>
    <col min="2049" max="2049" width="25.7109375" style="141" customWidth="1"/>
    <col min="2050" max="2050" width="12.85546875" style="141" customWidth="1"/>
    <col min="2051" max="2051" width="12" style="141" customWidth="1"/>
    <col min="2052" max="2052" width="12.140625" style="141" customWidth="1"/>
    <col min="2053" max="2056" width="9.140625" style="141"/>
    <col min="2057" max="2057" width="12" style="141" customWidth="1"/>
    <col min="2058" max="2058" width="9.140625" style="141"/>
    <col min="2059" max="2059" width="8" style="141" customWidth="1"/>
    <col min="2060" max="2060" width="15" style="141" customWidth="1"/>
    <col min="2061" max="2061" width="0.28515625" style="141" customWidth="1"/>
    <col min="2062" max="2304" width="9.140625" style="141"/>
    <col min="2305" max="2305" width="25.7109375" style="141" customWidth="1"/>
    <col min="2306" max="2306" width="12.85546875" style="141" customWidth="1"/>
    <col min="2307" max="2307" width="12" style="141" customWidth="1"/>
    <col min="2308" max="2308" width="12.140625" style="141" customWidth="1"/>
    <col min="2309" max="2312" width="9.140625" style="141"/>
    <col min="2313" max="2313" width="12" style="141" customWidth="1"/>
    <col min="2314" max="2314" width="9.140625" style="141"/>
    <col min="2315" max="2315" width="8" style="141" customWidth="1"/>
    <col min="2316" max="2316" width="15" style="141" customWidth="1"/>
    <col min="2317" max="2317" width="0.28515625" style="141" customWidth="1"/>
    <col min="2318" max="2560" width="9.140625" style="141"/>
    <col min="2561" max="2561" width="25.7109375" style="141" customWidth="1"/>
    <col min="2562" max="2562" width="12.85546875" style="141" customWidth="1"/>
    <col min="2563" max="2563" width="12" style="141" customWidth="1"/>
    <col min="2564" max="2564" width="12.140625" style="141" customWidth="1"/>
    <col min="2565" max="2568" width="9.140625" style="141"/>
    <col min="2569" max="2569" width="12" style="141" customWidth="1"/>
    <col min="2570" max="2570" width="9.140625" style="141"/>
    <col min="2571" max="2571" width="8" style="141" customWidth="1"/>
    <col min="2572" max="2572" width="15" style="141" customWidth="1"/>
    <col min="2573" max="2573" width="0.28515625" style="141" customWidth="1"/>
    <col min="2574" max="2816" width="9.140625" style="141"/>
    <col min="2817" max="2817" width="25.7109375" style="141" customWidth="1"/>
    <col min="2818" max="2818" width="12.85546875" style="141" customWidth="1"/>
    <col min="2819" max="2819" width="12" style="141" customWidth="1"/>
    <col min="2820" max="2820" width="12.140625" style="141" customWidth="1"/>
    <col min="2821" max="2824" width="9.140625" style="141"/>
    <col min="2825" max="2825" width="12" style="141" customWidth="1"/>
    <col min="2826" max="2826" width="9.140625" style="141"/>
    <col min="2827" max="2827" width="8" style="141" customWidth="1"/>
    <col min="2828" max="2828" width="15" style="141" customWidth="1"/>
    <col min="2829" max="2829" width="0.28515625" style="141" customWidth="1"/>
    <col min="2830" max="3072" width="9.140625" style="141"/>
    <col min="3073" max="3073" width="25.7109375" style="141" customWidth="1"/>
    <col min="3074" max="3074" width="12.85546875" style="141" customWidth="1"/>
    <col min="3075" max="3075" width="12" style="141" customWidth="1"/>
    <col min="3076" max="3076" width="12.140625" style="141" customWidth="1"/>
    <col min="3077" max="3080" width="9.140625" style="141"/>
    <col min="3081" max="3081" width="12" style="141" customWidth="1"/>
    <col min="3082" max="3082" width="9.140625" style="141"/>
    <col min="3083" max="3083" width="8" style="141" customWidth="1"/>
    <col min="3084" max="3084" width="15" style="141" customWidth="1"/>
    <col min="3085" max="3085" width="0.28515625" style="141" customWidth="1"/>
    <col min="3086" max="3328" width="9.140625" style="141"/>
    <col min="3329" max="3329" width="25.7109375" style="141" customWidth="1"/>
    <col min="3330" max="3330" width="12.85546875" style="141" customWidth="1"/>
    <col min="3331" max="3331" width="12" style="141" customWidth="1"/>
    <col min="3332" max="3332" width="12.140625" style="141" customWidth="1"/>
    <col min="3333" max="3336" width="9.140625" style="141"/>
    <col min="3337" max="3337" width="12" style="141" customWidth="1"/>
    <col min="3338" max="3338" width="9.140625" style="141"/>
    <col min="3339" max="3339" width="8" style="141" customWidth="1"/>
    <col min="3340" max="3340" width="15" style="141" customWidth="1"/>
    <col min="3341" max="3341" width="0.28515625" style="141" customWidth="1"/>
    <col min="3342" max="3584" width="9.140625" style="141"/>
    <col min="3585" max="3585" width="25.7109375" style="141" customWidth="1"/>
    <col min="3586" max="3586" width="12.85546875" style="141" customWidth="1"/>
    <col min="3587" max="3587" width="12" style="141" customWidth="1"/>
    <col min="3588" max="3588" width="12.140625" style="141" customWidth="1"/>
    <col min="3589" max="3592" width="9.140625" style="141"/>
    <col min="3593" max="3593" width="12" style="141" customWidth="1"/>
    <col min="3594" max="3594" width="9.140625" style="141"/>
    <col min="3595" max="3595" width="8" style="141" customWidth="1"/>
    <col min="3596" max="3596" width="15" style="141" customWidth="1"/>
    <col min="3597" max="3597" width="0.28515625" style="141" customWidth="1"/>
    <col min="3598" max="3840" width="9.140625" style="141"/>
    <col min="3841" max="3841" width="25.7109375" style="141" customWidth="1"/>
    <col min="3842" max="3842" width="12.85546875" style="141" customWidth="1"/>
    <col min="3843" max="3843" width="12" style="141" customWidth="1"/>
    <col min="3844" max="3844" width="12.140625" style="141" customWidth="1"/>
    <col min="3845" max="3848" width="9.140625" style="141"/>
    <col min="3849" max="3849" width="12" style="141" customWidth="1"/>
    <col min="3850" max="3850" width="9.140625" style="141"/>
    <col min="3851" max="3851" width="8" style="141" customWidth="1"/>
    <col min="3852" max="3852" width="15" style="141" customWidth="1"/>
    <col min="3853" max="3853" width="0.28515625" style="141" customWidth="1"/>
    <col min="3854" max="4096" width="9.140625" style="141"/>
    <col min="4097" max="4097" width="25.7109375" style="141" customWidth="1"/>
    <col min="4098" max="4098" width="12.85546875" style="141" customWidth="1"/>
    <col min="4099" max="4099" width="12" style="141" customWidth="1"/>
    <col min="4100" max="4100" width="12.140625" style="141" customWidth="1"/>
    <col min="4101" max="4104" width="9.140625" style="141"/>
    <col min="4105" max="4105" width="12" style="141" customWidth="1"/>
    <col min="4106" max="4106" width="9.140625" style="141"/>
    <col min="4107" max="4107" width="8" style="141" customWidth="1"/>
    <col min="4108" max="4108" width="15" style="141" customWidth="1"/>
    <col min="4109" max="4109" width="0.28515625" style="141" customWidth="1"/>
    <col min="4110" max="4352" width="9.140625" style="141"/>
    <col min="4353" max="4353" width="25.7109375" style="141" customWidth="1"/>
    <col min="4354" max="4354" width="12.85546875" style="141" customWidth="1"/>
    <col min="4355" max="4355" width="12" style="141" customWidth="1"/>
    <col min="4356" max="4356" width="12.140625" style="141" customWidth="1"/>
    <col min="4357" max="4360" width="9.140625" style="141"/>
    <col min="4361" max="4361" width="12" style="141" customWidth="1"/>
    <col min="4362" max="4362" width="9.140625" style="141"/>
    <col min="4363" max="4363" width="8" style="141" customWidth="1"/>
    <col min="4364" max="4364" width="15" style="141" customWidth="1"/>
    <col min="4365" max="4365" width="0.28515625" style="141" customWidth="1"/>
    <col min="4366" max="4608" width="9.140625" style="141"/>
    <col min="4609" max="4609" width="25.7109375" style="141" customWidth="1"/>
    <col min="4610" max="4610" width="12.85546875" style="141" customWidth="1"/>
    <col min="4611" max="4611" width="12" style="141" customWidth="1"/>
    <col min="4612" max="4612" width="12.140625" style="141" customWidth="1"/>
    <col min="4613" max="4616" width="9.140625" style="141"/>
    <col min="4617" max="4617" width="12" style="141" customWidth="1"/>
    <col min="4618" max="4618" width="9.140625" style="141"/>
    <col min="4619" max="4619" width="8" style="141" customWidth="1"/>
    <col min="4620" max="4620" width="15" style="141" customWidth="1"/>
    <col min="4621" max="4621" width="0.28515625" style="141" customWidth="1"/>
    <col min="4622" max="4864" width="9.140625" style="141"/>
    <col min="4865" max="4865" width="25.7109375" style="141" customWidth="1"/>
    <col min="4866" max="4866" width="12.85546875" style="141" customWidth="1"/>
    <col min="4867" max="4867" width="12" style="141" customWidth="1"/>
    <col min="4868" max="4868" width="12.140625" style="141" customWidth="1"/>
    <col min="4869" max="4872" width="9.140625" style="141"/>
    <col min="4873" max="4873" width="12" style="141" customWidth="1"/>
    <col min="4874" max="4874" width="9.140625" style="141"/>
    <col min="4875" max="4875" width="8" style="141" customWidth="1"/>
    <col min="4876" max="4876" width="15" style="141" customWidth="1"/>
    <col min="4877" max="4877" width="0.28515625" style="141" customWidth="1"/>
    <col min="4878" max="5120" width="9.140625" style="141"/>
    <col min="5121" max="5121" width="25.7109375" style="141" customWidth="1"/>
    <col min="5122" max="5122" width="12.85546875" style="141" customWidth="1"/>
    <col min="5123" max="5123" width="12" style="141" customWidth="1"/>
    <col min="5124" max="5124" width="12.140625" style="141" customWidth="1"/>
    <col min="5125" max="5128" width="9.140625" style="141"/>
    <col min="5129" max="5129" width="12" style="141" customWidth="1"/>
    <col min="5130" max="5130" width="9.140625" style="141"/>
    <col min="5131" max="5131" width="8" style="141" customWidth="1"/>
    <col min="5132" max="5132" width="15" style="141" customWidth="1"/>
    <col min="5133" max="5133" width="0.28515625" style="141" customWidth="1"/>
    <col min="5134" max="5376" width="9.140625" style="141"/>
    <col min="5377" max="5377" width="25.7109375" style="141" customWidth="1"/>
    <col min="5378" max="5378" width="12.85546875" style="141" customWidth="1"/>
    <col min="5379" max="5379" width="12" style="141" customWidth="1"/>
    <col min="5380" max="5380" width="12.140625" style="141" customWidth="1"/>
    <col min="5381" max="5384" width="9.140625" style="141"/>
    <col min="5385" max="5385" width="12" style="141" customWidth="1"/>
    <col min="5386" max="5386" width="9.140625" style="141"/>
    <col min="5387" max="5387" width="8" style="141" customWidth="1"/>
    <col min="5388" max="5388" width="15" style="141" customWidth="1"/>
    <col min="5389" max="5389" width="0.28515625" style="141" customWidth="1"/>
    <col min="5390" max="5632" width="9.140625" style="141"/>
    <col min="5633" max="5633" width="25.7109375" style="141" customWidth="1"/>
    <col min="5634" max="5634" width="12.85546875" style="141" customWidth="1"/>
    <col min="5635" max="5635" width="12" style="141" customWidth="1"/>
    <col min="5636" max="5636" width="12.140625" style="141" customWidth="1"/>
    <col min="5637" max="5640" width="9.140625" style="141"/>
    <col min="5641" max="5641" width="12" style="141" customWidth="1"/>
    <col min="5642" max="5642" width="9.140625" style="141"/>
    <col min="5643" max="5643" width="8" style="141" customWidth="1"/>
    <col min="5644" max="5644" width="15" style="141" customWidth="1"/>
    <col min="5645" max="5645" width="0.28515625" style="141" customWidth="1"/>
    <col min="5646" max="5888" width="9.140625" style="141"/>
    <col min="5889" max="5889" width="25.7109375" style="141" customWidth="1"/>
    <col min="5890" max="5890" width="12.85546875" style="141" customWidth="1"/>
    <col min="5891" max="5891" width="12" style="141" customWidth="1"/>
    <col min="5892" max="5892" width="12.140625" style="141" customWidth="1"/>
    <col min="5893" max="5896" width="9.140625" style="141"/>
    <col min="5897" max="5897" width="12" style="141" customWidth="1"/>
    <col min="5898" max="5898" width="9.140625" style="141"/>
    <col min="5899" max="5899" width="8" style="141" customWidth="1"/>
    <col min="5900" max="5900" width="15" style="141" customWidth="1"/>
    <col min="5901" max="5901" width="0.28515625" style="141" customWidth="1"/>
    <col min="5902" max="6144" width="9.140625" style="141"/>
    <col min="6145" max="6145" width="25.7109375" style="141" customWidth="1"/>
    <col min="6146" max="6146" width="12.85546875" style="141" customWidth="1"/>
    <col min="6147" max="6147" width="12" style="141" customWidth="1"/>
    <col min="6148" max="6148" width="12.140625" style="141" customWidth="1"/>
    <col min="6149" max="6152" width="9.140625" style="141"/>
    <col min="6153" max="6153" width="12" style="141" customWidth="1"/>
    <col min="6154" max="6154" width="9.140625" style="141"/>
    <col min="6155" max="6155" width="8" style="141" customWidth="1"/>
    <col min="6156" max="6156" width="15" style="141" customWidth="1"/>
    <col min="6157" max="6157" width="0.28515625" style="141" customWidth="1"/>
    <col min="6158" max="6400" width="9.140625" style="141"/>
    <col min="6401" max="6401" width="25.7109375" style="141" customWidth="1"/>
    <col min="6402" max="6402" width="12.85546875" style="141" customWidth="1"/>
    <col min="6403" max="6403" width="12" style="141" customWidth="1"/>
    <col min="6404" max="6404" width="12.140625" style="141" customWidth="1"/>
    <col min="6405" max="6408" width="9.140625" style="141"/>
    <col min="6409" max="6409" width="12" style="141" customWidth="1"/>
    <col min="6410" max="6410" width="9.140625" style="141"/>
    <col min="6411" max="6411" width="8" style="141" customWidth="1"/>
    <col min="6412" max="6412" width="15" style="141" customWidth="1"/>
    <col min="6413" max="6413" width="0.28515625" style="141" customWidth="1"/>
    <col min="6414" max="6656" width="9.140625" style="141"/>
    <col min="6657" max="6657" width="25.7109375" style="141" customWidth="1"/>
    <col min="6658" max="6658" width="12.85546875" style="141" customWidth="1"/>
    <col min="6659" max="6659" width="12" style="141" customWidth="1"/>
    <col min="6660" max="6660" width="12.140625" style="141" customWidth="1"/>
    <col min="6661" max="6664" width="9.140625" style="141"/>
    <col min="6665" max="6665" width="12" style="141" customWidth="1"/>
    <col min="6666" max="6666" width="9.140625" style="141"/>
    <col min="6667" max="6667" width="8" style="141" customWidth="1"/>
    <col min="6668" max="6668" width="15" style="141" customWidth="1"/>
    <col min="6669" max="6669" width="0.28515625" style="141" customWidth="1"/>
    <col min="6670" max="6912" width="9.140625" style="141"/>
    <col min="6913" max="6913" width="25.7109375" style="141" customWidth="1"/>
    <col min="6914" max="6914" width="12.85546875" style="141" customWidth="1"/>
    <col min="6915" max="6915" width="12" style="141" customWidth="1"/>
    <col min="6916" max="6916" width="12.140625" style="141" customWidth="1"/>
    <col min="6917" max="6920" width="9.140625" style="141"/>
    <col min="6921" max="6921" width="12" style="141" customWidth="1"/>
    <col min="6922" max="6922" width="9.140625" style="141"/>
    <col min="6923" max="6923" width="8" style="141" customWidth="1"/>
    <col min="6924" max="6924" width="15" style="141" customWidth="1"/>
    <col min="6925" max="6925" width="0.28515625" style="141" customWidth="1"/>
    <col min="6926" max="7168" width="9.140625" style="141"/>
    <col min="7169" max="7169" width="25.7109375" style="141" customWidth="1"/>
    <col min="7170" max="7170" width="12.85546875" style="141" customWidth="1"/>
    <col min="7171" max="7171" width="12" style="141" customWidth="1"/>
    <col min="7172" max="7172" width="12.140625" style="141" customWidth="1"/>
    <col min="7173" max="7176" width="9.140625" style="141"/>
    <col min="7177" max="7177" width="12" style="141" customWidth="1"/>
    <col min="7178" max="7178" width="9.140625" style="141"/>
    <col min="7179" max="7179" width="8" style="141" customWidth="1"/>
    <col min="7180" max="7180" width="15" style="141" customWidth="1"/>
    <col min="7181" max="7181" width="0.28515625" style="141" customWidth="1"/>
    <col min="7182" max="7424" width="9.140625" style="141"/>
    <col min="7425" max="7425" width="25.7109375" style="141" customWidth="1"/>
    <col min="7426" max="7426" width="12.85546875" style="141" customWidth="1"/>
    <col min="7427" max="7427" width="12" style="141" customWidth="1"/>
    <col min="7428" max="7428" width="12.140625" style="141" customWidth="1"/>
    <col min="7429" max="7432" width="9.140625" style="141"/>
    <col min="7433" max="7433" width="12" style="141" customWidth="1"/>
    <col min="7434" max="7434" width="9.140625" style="141"/>
    <col min="7435" max="7435" width="8" style="141" customWidth="1"/>
    <col min="7436" max="7436" width="15" style="141" customWidth="1"/>
    <col min="7437" max="7437" width="0.28515625" style="141" customWidth="1"/>
    <col min="7438" max="7680" width="9.140625" style="141"/>
    <col min="7681" max="7681" width="25.7109375" style="141" customWidth="1"/>
    <col min="7682" max="7682" width="12.85546875" style="141" customWidth="1"/>
    <col min="7683" max="7683" width="12" style="141" customWidth="1"/>
    <col min="7684" max="7684" width="12.140625" style="141" customWidth="1"/>
    <col min="7685" max="7688" width="9.140625" style="141"/>
    <col min="7689" max="7689" width="12" style="141" customWidth="1"/>
    <col min="7690" max="7690" width="9.140625" style="141"/>
    <col min="7691" max="7691" width="8" style="141" customWidth="1"/>
    <col min="7692" max="7692" width="15" style="141" customWidth="1"/>
    <col min="7693" max="7693" width="0.28515625" style="141" customWidth="1"/>
    <col min="7694" max="7936" width="9.140625" style="141"/>
    <col min="7937" max="7937" width="25.7109375" style="141" customWidth="1"/>
    <col min="7938" max="7938" width="12.85546875" style="141" customWidth="1"/>
    <col min="7939" max="7939" width="12" style="141" customWidth="1"/>
    <col min="7940" max="7940" width="12.140625" style="141" customWidth="1"/>
    <col min="7941" max="7944" width="9.140625" style="141"/>
    <col min="7945" max="7945" width="12" style="141" customWidth="1"/>
    <col min="7946" max="7946" width="9.140625" style="141"/>
    <col min="7947" max="7947" width="8" style="141" customWidth="1"/>
    <col min="7948" max="7948" width="15" style="141" customWidth="1"/>
    <col min="7949" max="7949" width="0.28515625" style="141" customWidth="1"/>
    <col min="7950" max="8192" width="9.140625" style="141"/>
    <col min="8193" max="8193" width="25.7109375" style="141" customWidth="1"/>
    <col min="8194" max="8194" width="12.85546875" style="141" customWidth="1"/>
    <col min="8195" max="8195" width="12" style="141" customWidth="1"/>
    <col min="8196" max="8196" width="12.140625" style="141" customWidth="1"/>
    <col min="8197" max="8200" width="9.140625" style="141"/>
    <col min="8201" max="8201" width="12" style="141" customWidth="1"/>
    <col min="8202" max="8202" width="9.140625" style="141"/>
    <col min="8203" max="8203" width="8" style="141" customWidth="1"/>
    <col min="8204" max="8204" width="15" style="141" customWidth="1"/>
    <col min="8205" max="8205" width="0.28515625" style="141" customWidth="1"/>
    <col min="8206" max="8448" width="9.140625" style="141"/>
    <col min="8449" max="8449" width="25.7109375" style="141" customWidth="1"/>
    <col min="8450" max="8450" width="12.85546875" style="141" customWidth="1"/>
    <col min="8451" max="8451" width="12" style="141" customWidth="1"/>
    <col min="8452" max="8452" width="12.140625" style="141" customWidth="1"/>
    <col min="8453" max="8456" width="9.140625" style="141"/>
    <col min="8457" max="8457" width="12" style="141" customWidth="1"/>
    <col min="8458" max="8458" width="9.140625" style="141"/>
    <col min="8459" max="8459" width="8" style="141" customWidth="1"/>
    <col min="8460" max="8460" width="15" style="141" customWidth="1"/>
    <col min="8461" max="8461" width="0.28515625" style="141" customWidth="1"/>
    <col min="8462" max="8704" width="9.140625" style="141"/>
    <col min="8705" max="8705" width="25.7109375" style="141" customWidth="1"/>
    <col min="8706" max="8706" width="12.85546875" style="141" customWidth="1"/>
    <col min="8707" max="8707" width="12" style="141" customWidth="1"/>
    <col min="8708" max="8708" width="12.140625" style="141" customWidth="1"/>
    <col min="8709" max="8712" width="9.140625" style="141"/>
    <col min="8713" max="8713" width="12" style="141" customWidth="1"/>
    <col min="8714" max="8714" width="9.140625" style="141"/>
    <col min="8715" max="8715" width="8" style="141" customWidth="1"/>
    <col min="8716" max="8716" width="15" style="141" customWidth="1"/>
    <col min="8717" max="8717" width="0.28515625" style="141" customWidth="1"/>
    <col min="8718" max="8960" width="9.140625" style="141"/>
    <col min="8961" max="8961" width="25.7109375" style="141" customWidth="1"/>
    <col min="8962" max="8962" width="12.85546875" style="141" customWidth="1"/>
    <col min="8963" max="8963" width="12" style="141" customWidth="1"/>
    <col min="8964" max="8964" width="12.140625" style="141" customWidth="1"/>
    <col min="8965" max="8968" width="9.140625" style="141"/>
    <col min="8969" max="8969" width="12" style="141" customWidth="1"/>
    <col min="8970" max="8970" width="9.140625" style="141"/>
    <col min="8971" max="8971" width="8" style="141" customWidth="1"/>
    <col min="8972" max="8972" width="15" style="141" customWidth="1"/>
    <col min="8973" max="8973" width="0.28515625" style="141" customWidth="1"/>
    <col min="8974" max="9216" width="9.140625" style="141"/>
    <col min="9217" max="9217" width="25.7109375" style="141" customWidth="1"/>
    <col min="9218" max="9218" width="12.85546875" style="141" customWidth="1"/>
    <col min="9219" max="9219" width="12" style="141" customWidth="1"/>
    <col min="9220" max="9220" width="12.140625" style="141" customWidth="1"/>
    <col min="9221" max="9224" width="9.140625" style="141"/>
    <col min="9225" max="9225" width="12" style="141" customWidth="1"/>
    <col min="9226" max="9226" width="9.140625" style="141"/>
    <col min="9227" max="9227" width="8" style="141" customWidth="1"/>
    <col min="9228" max="9228" width="15" style="141" customWidth="1"/>
    <col min="9229" max="9229" width="0.28515625" style="141" customWidth="1"/>
    <col min="9230" max="9472" width="9.140625" style="141"/>
    <col min="9473" max="9473" width="25.7109375" style="141" customWidth="1"/>
    <col min="9474" max="9474" width="12.85546875" style="141" customWidth="1"/>
    <col min="9475" max="9475" width="12" style="141" customWidth="1"/>
    <col min="9476" max="9476" width="12.140625" style="141" customWidth="1"/>
    <col min="9477" max="9480" width="9.140625" style="141"/>
    <col min="9481" max="9481" width="12" style="141" customWidth="1"/>
    <col min="9482" max="9482" width="9.140625" style="141"/>
    <col min="9483" max="9483" width="8" style="141" customWidth="1"/>
    <col min="9484" max="9484" width="15" style="141" customWidth="1"/>
    <col min="9485" max="9485" width="0.28515625" style="141" customWidth="1"/>
    <col min="9486" max="9728" width="9.140625" style="141"/>
    <col min="9729" max="9729" width="25.7109375" style="141" customWidth="1"/>
    <col min="9730" max="9730" width="12.85546875" style="141" customWidth="1"/>
    <col min="9731" max="9731" width="12" style="141" customWidth="1"/>
    <col min="9732" max="9732" width="12.140625" style="141" customWidth="1"/>
    <col min="9733" max="9736" width="9.140625" style="141"/>
    <col min="9737" max="9737" width="12" style="141" customWidth="1"/>
    <col min="9738" max="9738" width="9.140625" style="141"/>
    <col min="9739" max="9739" width="8" style="141" customWidth="1"/>
    <col min="9740" max="9740" width="15" style="141" customWidth="1"/>
    <col min="9741" max="9741" width="0.28515625" style="141" customWidth="1"/>
    <col min="9742" max="9984" width="9.140625" style="141"/>
    <col min="9985" max="9985" width="25.7109375" style="141" customWidth="1"/>
    <col min="9986" max="9986" width="12.85546875" style="141" customWidth="1"/>
    <col min="9987" max="9987" width="12" style="141" customWidth="1"/>
    <col min="9988" max="9988" width="12.140625" style="141" customWidth="1"/>
    <col min="9989" max="9992" width="9.140625" style="141"/>
    <col min="9993" max="9993" width="12" style="141" customWidth="1"/>
    <col min="9994" max="9994" width="9.140625" style="141"/>
    <col min="9995" max="9995" width="8" style="141" customWidth="1"/>
    <col min="9996" max="9996" width="15" style="141" customWidth="1"/>
    <col min="9997" max="9997" width="0.28515625" style="141" customWidth="1"/>
    <col min="9998" max="10240" width="9.140625" style="141"/>
    <col min="10241" max="10241" width="25.7109375" style="141" customWidth="1"/>
    <col min="10242" max="10242" width="12.85546875" style="141" customWidth="1"/>
    <col min="10243" max="10243" width="12" style="141" customWidth="1"/>
    <col min="10244" max="10244" width="12.140625" style="141" customWidth="1"/>
    <col min="10245" max="10248" width="9.140625" style="141"/>
    <col min="10249" max="10249" width="12" style="141" customWidth="1"/>
    <col min="10250" max="10250" width="9.140625" style="141"/>
    <col min="10251" max="10251" width="8" style="141" customWidth="1"/>
    <col min="10252" max="10252" width="15" style="141" customWidth="1"/>
    <col min="10253" max="10253" width="0.28515625" style="141" customWidth="1"/>
    <col min="10254" max="10496" width="9.140625" style="141"/>
    <col min="10497" max="10497" width="25.7109375" style="141" customWidth="1"/>
    <col min="10498" max="10498" width="12.85546875" style="141" customWidth="1"/>
    <col min="10499" max="10499" width="12" style="141" customWidth="1"/>
    <col min="10500" max="10500" width="12.140625" style="141" customWidth="1"/>
    <col min="10501" max="10504" width="9.140625" style="141"/>
    <col min="10505" max="10505" width="12" style="141" customWidth="1"/>
    <col min="10506" max="10506" width="9.140625" style="141"/>
    <col min="10507" max="10507" width="8" style="141" customWidth="1"/>
    <col min="10508" max="10508" width="15" style="141" customWidth="1"/>
    <col min="10509" max="10509" width="0.28515625" style="141" customWidth="1"/>
    <col min="10510" max="10752" width="9.140625" style="141"/>
    <col min="10753" max="10753" width="25.7109375" style="141" customWidth="1"/>
    <col min="10754" max="10754" width="12.85546875" style="141" customWidth="1"/>
    <col min="10755" max="10755" width="12" style="141" customWidth="1"/>
    <col min="10756" max="10756" width="12.140625" style="141" customWidth="1"/>
    <col min="10757" max="10760" width="9.140625" style="141"/>
    <col min="10761" max="10761" width="12" style="141" customWidth="1"/>
    <col min="10762" max="10762" width="9.140625" style="141"/>
    <col min="10763" max="10763" width="8" style="141" customWidth="1"/>
    <col min="10764" max="10764" width="15" style="141" customWidth="1"/>
    <col min="10765" max="10765" width="0.28515625" style="141" customWidth="1"/>
    <col min="10766" max="11008" width="9.140625" style="141"/>
    <col min="11009" max="11009" width="25.7109375" style="141" customWidth="1"/>
    <col min="11010" max="11010" width="12.85546875" style="141" customWidth="1"/>
    <col min="11011" max="11011" width="12" style="141" customWidth="1"/>
    <col min="11012" max="11012" width="12.140625" style="141" customWidth="1"/>
    <col min="11013" max="11016" width="9.140625" style="141"/>
    <col min="11017" max="11017" width="12" style="141" customWidth="1"/>
    <col min="11018" max="11018" width="9.140625" style="141"/>
    <col min="11019" max="11019" width="8" style="141" customWidth="1"/>
    <col min="11020" max="11020" width="15" style="141" customWidth="1"/>
    <col min="11021" max="11021" width="0.28515625" style="141" customWidth="1"/>
    <col min="11022" max="11264" width="9.140625" style="141"/>
    <col min="11265" max="11265" width="25.7109375" style="141" customWidth="1"/>
    <col min="11266" max="11266" width="12.85546875" style="141" customWidth="1"/>
    <col min="11267" max="11267" width="12" style="141" customWidth="1"/>
    <col min="11268" max="11268" width="12.140625" style="141" customWidth="1"/>
    <col min="11269" max="11272" width="9.140625" style="141"/>
    <col min="11273" max="11273" width="12" style="141" customWidth="1"/>
    <col min="11274" max="11274" width="9.140625" style="141"/>
    <col min="11275" max="11275" width="8" style="141" customWidth="1"/>
    <col min="11276" max="11276" width="15" style="141" customWidth="1"/>
    <col min="11277" max="11277" width="0.28515625" style="141" customWidth="1"/>
    <col min="11278" max="11520" width="9.140625" style="141"/>
    <col min="11521" max="11521" width="25.7109375" style="141" customWidth="1"/>
    <col min="11522" max="11522" width="12.85546875" style="141" customWidth="1"/>
    <col min="11523" max="11523" width="12" style="141" customWidth="1"/>
    <col min="11524" max="11524" width="12.140625" style="141" customWidth="1"/>
    <col min="11525" max="11528" width="9.140625" style="141"/>
    <col min="11529" max="11529" width="12" style="141" customWidth="1"/>
    <col min="11530" max="11530" width="9.140625" style="141"/>
    <col min="11531" max="11531" width="8" style="141" customWidth="1"/>
    <col min="11532" max="11532" width="15" style="141" customWidth="1"/>
    <col min="11533" max="11533" width="0.28515625" style="141" customWidth="1"/>
    <col min="11534" max="11776" width="9.140625" style="141"/>
    <col min="11777" max="11777" width="25.7109375" style="141" customWidth="1"/>
    <col min="11778" max="11778" width="12.85546875" style="141" customWidth="1"/>
    <col min="11779" max="11779" width="12" style="141" customWidth="1"/>
    <col min="11780" max="11780" width="12.140625" style="141" customWidth="1"/>
    <col min="11781" max="11784" width="9.140625" style="141"/>
    <col min="11785" max="11785" width="12" style="141" customWidth="1"/>
    <col min="11786" max="11786" width="9.140625" style="141"/>
    <col min="11787" max="11787" width="8" style="141" customWidth="1"/>
    <col min="11788" max="11788" width="15" style="141" customWidth="1"/>
    <col min="11789" max="11789" width="0.28515625" style="141" customWidth="1"/>
    <col min="11790" max="12032" width="9.140625" style="141"/>
    <col min="12033" max="12033" width="25.7109375" style="141" customWidth="1"/>
    <col min="12034" max="12034" width="12.85546875" style="141" customWidth="1"/>
    <col min="12035" max="12035" width="12" style="141" customWidth="1"/>
    <col min="12036" max="12036" width="12.140625" style="141" customWidth="1"/>
    <col min="12037" max="12040" width="9.140625" style="141"/>
    <col min="12041" max="12041" width="12" style="141" customWidth="1"/>
    <col min="12042" max="12042" width="9.140625" style="141"/>
    <col min="12043" max="12043" width="8" style="141" customWidth="1"/>
    <col min="12044" max="12044" width="15" style="141" customWidth="1"/>
    <col min="12045" max="12045" width="0.28515625" style="141" customWidth="1"/>
    <col min="12046" max="12288" width="9.140625" style="141"/>
    <col min="12289" max="12289" width="25.7109375" style="141" customWidth="1"/>
    <col min="12290" max="12290" width="12.85546875" style="141" customWidth="1"/>
    <col min="12291" max="12291" width="12" style="141" customWidth="1"/>
    <col min="12292" max="12292" width="12.140625" style="141" customWidth="1"/>
    <col min="12293" max="12296" width="9.140625" style="141"/>
    <col min="12297" max="12297" width="12" style="141" customWidth="1"/>
    <col min="12298" max="12298" width="9.140625" style="141"/>
    <col min="12299" max="12299" width="8" style="141" customWidth="1"/>
    <col min="12300" max="12300" width="15" style="141" customWidth="1"/>
    <col min="12301" max="12301" width="0.28515625" style="141" customWidth="1"/>
    <col min="12302" max="12544" width="9.140625" style="141"/>
    <col min="12545" max="12545" width="25.7109375" style="141" customWidth="1"/>
    <col min="12546" max="12546" width="12.85546875" style="141" customWidth="1"/>
    <col min="12547" max="12547" width="12" style="141" customWidth="1"/>
    <col min="12548" max="12548" width="12.140625" style="141" customWidth="1"/>
    <col min="12549" max="12552" width="9.140625" style="141"/>
    <col min="12553" max="12553" width="12" style="141" customWidth="1"/>
    <col min="12554" max="12554" width="9.140625" style="141"/>
    <col min="12555" max="12555" width="8" style="141" customWidth="1"/>
    <col min="12556" max="12556" width="15" style="141" customWidth="1"/>
    <col min="12557" max="12557" width="0.28515625" style="141" customWidth="1"/>
    <col min="12558" max="12800" width="9.140625" style="141"/>
    <col min="12801" max="12801" width="25.7109375" style="141" customWidth="1"/>
    <col min="12802" max="12802" width="12.85546875" style="141" customWidth="1"/>
    <col min="12803" max="12803" width="12" style="141" customWidth="1"/>
    <col min="12804" max="12804" width="12.140625" style="141" customWidth="1"/>
    <col min="12805" max="12808" width="9.140625" style="141"/>
    <col min="12809" max="12809" width="12" style="141" customWidth="1"/>
    <col min="12810" max="12810" width="9.140625" style="141"/>
    <col min="12811" max="12811" width="8" style="141" customWidth="1"/>
    <col min="12812" max="12812" width="15" style="141" customWidth="1"/>
    <col min="12813" max="12813" width="0.28515625" style="141" customWidth="1"/>
    <col min="12814" max="13056" width="9.140625" style="141"/>
    <col min="13057" max="13057" width="25.7109375" style="141" customWidth="1"/>
    <col min="13058" max="13058" width="12.85546875" style="141" customWidth="1"/>
    <col min="13059" max="13059" width="12" style="141" customWidth="1"/>
    <col min="13060" max="13060" width="12.140625" style="141" customWidth="1"/>
    <col min="13061" max="13064" width="9.140625" style="141"/>
    <col min="13065" max="13065" width="12" style="141" customWidth="1"/>
    <col min="13066" max="13066" width="9.140625" style="141"/>
    <col min="13067" max="13067" width="8" style="141" customWidth="1"/>
    <col min="13068" max="13068" width="15" style="141" customWidth="1"/>
    <col min="13069" max="13069" width="0.28515625" style="141" customWidth="1"/>
    <col min="13070" max="13312" width="9.140625" style="141"/>
    <col min="13313" max="13313" width="25.7109375" style="141" customWidth="1"/>
    <col min="13314" max="13314" width="12.85546875" style="141" customWidth="1"/>
    <col min="13315" max="13315" width="12" style="141" customWidth="1"/>
    <col min="13316" max="13316" width="12.140625" style="141" customWidth="1"/>
    <col min="13317" max="13320" width="9.140625" style="141"/>
    <col min="13321" max="13321" width="12" style="141" customWidth="1"/>
    <col min="13322" max="13322" width="9.140625" style="141"/>
    <col min="13323" max="13323" width="8" style="141" customWidth="1"/>
    <col min="13324" max="13324" width="15" style="141" customWidth="1"/>
    <col min="13325" max="13325" width="0.28515625" style="141" customWidth="1"/>
    <col min="13326" max="13568" width="9.140625" style="141"/>
    <col min="13569" max="13569" width="25.7109375" style="141" customWidth="1"/>
    <col min="13570" max="13570" width="12.85546875" style="141" customWidth="1"/>
    <col min="13571" max="13571" width="12" style="141" customWidth="1"/>
    <col min="13572" max="13572" width="12.140625" style="141" customWidth="1"/>
    <col min="13573" max="13576" width="9.140625" style="141"/>
    <col min="13577" max="13577" width="12" style="141" customWidth="1"/>
    <col min="13578" max="13578" width="9.140625" style="141"/>
    <col min="13579" max="13579" width="8" style="141" customWidth="1"/>
    <col min="13580" max="13580" width="15" style="141" customWidth="1"/>
    <col min="13581" max="13581" width="0.28515625" style="141" customWidth="1"/>
    <col min="13582" max="13824" width="9.140625" style="141"/>
    <col min="13825" max="13825" width="25.7109375" style="141" customWidth="1"/>
    <col min="13826" max="13826" width="12.85546875" style="141" customWidth="1"/>
    <col min="13827" max="13827" width="12" style="141" customWidth="1"/>
    <col min="13828" max="13828" width="12.140625" style="141" customWidth="1"/>
    <col min="13829" max="13832" width="9.140625" style="141"/>
    <col min="13833" max="13833" width="12" style="141" customWidth="1"/>
    <col min="13834" max="13834" width="9.140625" style="141"/>
    <col min="13835" max="13835" width="8" style="141" customWidth="1"/>
    <col min="13836" max="13836" width="15" style="141" customWidth="1"/>
    <col min="13837" max="13837" width="0.28515625" style="141" customWidth="1"/>
    <col min="13838" max="14080" width="9.140625" style="141"/>
    <col min="14081" max="14081" width="25.7109375" style="141" customWidth="1"/>
    <col min="14082" max="14082" width="12.85546875" style="141" customWidth="1"/>
    <col min="14083" max="14083" width="12" style="141" customWidth="1"/>
    <col min="14084" max="14084" width="12.140625" style="141" customWidth="1"/>
    <col min="14085" max="14088" width="9.140625" style="141"/>
    <col min="14089" max="14089" width="12" style="141" customWidth="1"/>
    <col min="14090" max="14090" width="9.140625" style="141"/>
    <col min="14091" max="14091" width="8" style="141" customWidth="1"/>
    <col min="14092" max="14092" width="15" style="141" customWidth="1"/>
    <col min="14093" max="14093" width="0.28515625" style="141" customWidth="1"/>
    <col min="14094" max="14336" width="9.140625" style="141"/>
    <col min="14337" max="14337" width="25.7109375" style="141" customWidth="1"/>
    <col min="14338" max="14338" width="12.85546875" style="141" customWidth="1"/>
    <col min="14339" max="14339" width="12" style="141" customWidth="1"/>
    <col min="14340" max="14340" width="12.140625" style="141" customWidth="1"/>
    <col min="14341" max="14344" width="9.140625" style="141"/>
    <col min="14345" max="14345" width="12" style="141" customWidth="1"/>
    <col min="14346" max="14346" width="9.140625" style="141"/>
    <col min="14347" max="14347" width="8" style="141" customWidth="1"/>
    <col min="14348" max="14348" width="15" style="141" customWidth="1"/>
    <col min="14349" max="14349" width="0.28515625" style="141" customWidth="1"/>
    <col min="14350" max="14592" width="9.140625" style="141"/>
    <col min="14593" max="14593" width="25.7109375" style="141" customWidth="1"/>
    <col min="14594" max="14594" width="12.85546875" style="141" customWidth="1"/>
    <col min="14595" max="14595" width="12" style="141" customWidth="1"/>
    <col min="14596" max="14596" width="12.140625" style="141" customWidth="1"/>
    <col min="14597" max="14600" width="9.140625" style="141"/>
    <col min="14601" max="14601" width="12" style="141" customWidth="1"/>
    <col min="14602" max="14602" width="9.140625" style="141"/>
    <col min="14603" max="14603" width="8" style="141" customWidth="1"/>
    <col min="14604" max="14604" width="15" style="141" customWidth="1"/>
    <col min="14605" max="14605" width="0.28515625" style="141" customWidth="1"/>
    <col min="14606" max="14848" width="9.140625" style="141"/>
    <col min="14849" max="14849" width="25.7109375" style="141" customWidth="1"/>
    <col min="14850" max="14850" width="12.85546875" style="141" customWidth="1"/>
    <col min="14851" max="14851" width="12" style="141" customWidth="1"/>
    <col min="14852" max="14852" width="12.140625" style="141" customWidth="1"/>
    <col min="14853" max="14856" width="9.140625" style="141"/>
    <col min="14857" max="14857" width="12" style="141" customWidth="1"/>
    <col min="14858" max="14858" width="9.140625" style="141"/>
    <col min="14859" max="14859" width="8" style="141" customWidth="1"/>
    <col min="14860" max="14860" width="15" style="141" customWidth="1"/>
    <col min="14861" max="14861" width="0.28515625" style="141" customWidth="1"/>
    <col min="14862" max="15104" width="9.140625" style="141"/>
    <col min="15105" max="15105" width="25.7109375" style="141" customWidth="1"/>
    <col min="15106" max="15106" width="12.85546875" style="141" customWidth="1"/>
    <col min="15107" max="15107" width="12" style="141" customWidth="1"/>
    <col min="15108" max="15108" width="12.140625" style="141" customWidth="1"/>
    <col min="15109" max="15112" width="9.140625" style="141"/>
    <col min="15113" max="15113" width="12" style="141" customWidth="1"/>
    <col min="15114" max="15114" width="9.140625" style="141"/>
    <col min="15115" max="15115" width="8" style="141" customWidth="1"/>
    <col min="15116" max="15116" width="15" style="141" customWidth="1"/>
    <col min="15117" max="15117" width="0.28515625" style="141" customWidth="1"/>
    <col min="15118" max="15360" width="9.140625" style="141"/>
    <col min="15361" max="15361" width="25.7109375" style="141" customWidth="1"/>
    <col min="15362" max="15362" width="12.85546875" style="141" customWidth="1"/>
    <col min="15363" max="15363" width="12" style="141" customWidth="1"/>
    <col min="15364" max="15364" width="12.140625" style="141" customWidth="1"/>
    <col min="15365" max="15368" width="9.140625" style="141"/>
    <col min="15369" max="15369" width="12" style="141" customWidth="1"/>
    <col min="15370" max="15370" width="9.140625" style="141"/>
    <col min="15371" max="15371" width="8" style="141" customWidth="1"/>
    <col min="15372" max="15372" width="15" style="141" customWidth="1"/>
    <col min="15373" max="15373" width="0.28515625" style="141" customWidth="1"/>
    <col min="15374" max="15616" width="9.140625" style="141"/>
    <col min="15617" max="15617" width="25.7109375" style="141" customWidth="1"/>
    <col min="15618" max="15618" width="12.85546875" style="141" customWidth="1"/>
    <col min="15619" max="15619" width="12" style="141" customWidth="1"/>
    <col min="15620" max="15620" width="12.140625" style="141" customWidth="1"/>
    <col min="15621" max="15624" width="9.140625" style="141"/>
    <col min="15625" max="15625" width="12" style="141" customWidth="1"/>
    <col min="15626" max="15626" width="9.140625" style="141"/>
    <col min="15627" max="15627" width="8" style="141" customWidth="1"/>
    <col min="15628" max="15628" width="15" style="141" customWidth="1"/>
    <col min="15629" max="15629" width="0.28515625" style="141" customWidth="1"/>
    <col min="15630" max="15872" width="9.140625" style="141"/>
    <col min="15873" max="15873" width="25.7109375" style="141" customWidth="1"/>
    <col min="15874" max="15874" width="12.85546875" style="141" customWidth="1"/>
    <col min="15875" max="15875" width="12" style="141" customWidth="1"/>
    <col min="15876" max="15876" width="12.140625" style="141" customWidth="1"/>
    <col min="15877" max="15880" width="9.140625" style="141"/>
    <col min="15881" max="15881" width="12" style="141" customWidth="1"/>
    <col min="15882" max="15882" width="9.140625" style="141"/>
    <col min="15883" max="15883" width="8" style="141" customWidth="1"/>
    <col min="15884" max="15884" width="15" style="141" customWidth="1"/>
    <col min="15885" max="15885" width="0.28515625" style="141" customWidth="1"/>
    <col min="15886" max="16128" width="9.140625" style="141"/>
    <col min="16129" max="16129" width="25.7109375" style="141" customWidth="1"/>
    <col min="16130" max="16130" width="12.85546875" style="141" customWidth="1"/>
    <col min="16131" max="16131" width="12" style="141" customWidth="1"/>
    <col min="16132" max="16132" width="12.140625" style="141" customWidth="1"/>
    <col min="16133" max="16136" width="9.140625" style="141"/>
    <col min="16137" max="16137" width="12" style="141" customWidth="1"/>
    <col min="16138" max="16138" width="9.140625" style="141"/>
    <col min="16139" max="16139" width="8" style="141" customWidth="1"/>
    <col min="16140" max="16140" width="15" style="141" customWidth="1"/>
    <col min="16141" max="16141" width="0.28515625" style="141" customWidth="1"/>
    <col min="16142" max="16384" width="9.140625" style="141"/>
  </cols>
  <sheetData>
    <row r="1" spans="1:13" ht="15.75" customHeight="1">
      <c r="A1" s="253" t="s">
        <v>290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>
      <c r="A3" s="254" t="s">
        <v>291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5.75" customHeight="1">
      <c r="A4" s="255" t="s">
        <v>292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155"/>
    </row>
    <row r="5" spans="1:13">
      <c r="A5" s="255" t="s">
        <v>293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155"/>
    </row>
    <row r="6" spans="1:13">
      <c r="A6" s="156"/>
      <c r="B6" s="157"/>
      <c r="C6" s="157"/>
      <c r="D6" s="157"/>
      <c r="E6" s="157"/>
      <c r="F6" s="157"/>
      <c r="G6" s="157"/>
      <c r="H6" s="157"/>
      <c r="I6" s="157"/>
      <c r="J6" s="252"/>
      <c r="K6" s="252"/>
      <c r="L6" s="158"/>
      <c r="M6" s="155"/>
    </row>
    <row r="7" spans="1:13" ht="78.75" customHeight="1">
      <c r="A7" s="248" t="s">
        <v>294</v>
      </c>
      <c r="B7" s="248" t="s">
        <v>295</v>
      </c>
      <c r="C7" s="248" t="s">
        <v>296</v>
      </c>
      <c r="D7" s="248" t="s">
        <v>297</v>
      </c>
      <c r="E7" s="248" t="s">
        <v>298</v>
      </c>
      <c r="F7" s="248"/>
      <c r="G7" s="248" t="s">
        <v>299</v>
      </c>
      <c r="H7" s="248"/>
      <c r="I7" s="159" t="s">
        <v>300</v>
      </c>
      <c r="J7" s="248" t="s">
        <v>301</v>
      </c>
      <c r="K7" s="248"/>
      <c r="L7" s="248" t="s">
        <v>302</v>
      </c>
      <c r="M7" s="155"/>
    </row>
    <row r="8" spans="1:13">
      <c r="A8" s="248"/>
      <c r="B8" s="248"/>
      <c r="C8" s="248"/>
      <c r="D8" s="248"/>
      <c r="E8" s="159" t="s">
        <v>303</v>
      </c>
      <c r="F8" s="159" t="s">
        <v>304</v>
      </c>
      <c r="G8" s="159" t="s">
        <v>305</v>
      </c>
      <c r="H8" s="159" t="s">
        <v>306</v>
      </c>
      <c r="I8" s="159"/>
      <c r="J8" s="159" t="s">
        <v>303</v>
      </c>
      <c r="K8" s="159" t="s">
        <v>306</v>
      </c>
      <c r="L8" s="248"/>
      <c r="M8" s="155"/>
    </row>
    <row r="9" spans="1:13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55"/>
    </row>
    <row r="10" spans="1:13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55"/>
    </row>
    <row r="11" spans="1:13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55"/>
    </row>
    <row r="12" spans="1:13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55"/>
    </row>
    <row r="13" spans="1:13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55"/>
    </row>
    <row r="14" spans="1:13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55"/>
    </row>
    <row r="15" spans="1:13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55"/>
    </row>
    <row r="16" spans="1:13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55"/>
    </row>
    <row r="17" spans="1:13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55"/>
    </row>
    <row r="18" spans="1:13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55"/>
    </row>
    <row r="19" spans="1:13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55"/>
    </row>
    <row r="20" spans="1:13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55"/>
    </row>
    <row r="21" spans="1:13" ht="14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55"/>
    </row>
    <row r="22" spans="1:13" hidden="1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55"/>
    </row>
    <row r="23" spans="1:13" hidden="1">
      <c r="A23" s="161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55"/>
    </row>
    <row r="24" spans="1:13" hidden="1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55"/>
    </row>
    <row r="25" spans="1:13" hidden="1">
      <c r="A25" s="161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55"/>
    </row>
    <row r="26" spans="1:13" hidden="1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55"/>
    </row>
    <row r="27" spans="1:13" ht="16.5" hidden="1" thickBot="1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55"/>
    </row>
    <row r="28" spans="1:13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5"/>
    </row>
    <row r="29" spans="1:13">
      <c r="A29" s="249" t="s">
        <v>307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</row>
    <row r="30" spans="1:13">
      <c r="A30" s="250" t="s">
        <v>308</v>
      </c>
      <c r="B30" s="250"/>
      <c r="C30" s="250"/>
      <c r="D30" s="250"/>
      <c r="E30" s="250"/>
      <c r="F30" s="156"/>
      <c r="G30" s="156"/>
      <c r="H30" s="156"/>
      <c r="I30" s="156"/>
      <c r="J30" s="156"/>
      <c r="K30" s="156"/>
      <c r="L30" s="156"/>
      <c r="M30" s="155"/>
    </row>
    <row r="31" spans="1:13">
      <c r="A31" s="251" t="s">
        <v>309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</row>
    <row r="32" spans="1:13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</row>
  </sheetData>
  <mergeCells count="17">
    <mergeCell ref="J6:K6"/>
    <mergeCell ref="A1:M1"/>
    <mergeCell ref="A2:M2"/>
    <mergeCell ref="A3:M3"/>
    <mergeCell ref="A4:L4"/>
    <mergeCell ref="A5:L5"/>
    <mergeCell ref="J7:K7"/>
    <mergeCell ref="L7:L8"/>
    <mergeCell ref="A29:M29"/>
    <mergeCell ref="A30:E30"/>
    <mergeCell ref="A31:M32"/>
    <mergeCell ref="A7:A8"/>
    <mergeCell ref="B7:B8"/>
    <mergeCell ref="C7:C8"/>
    <mergeCell ref="D7:D8"/>
    <mergeCell ref="E7:F7"/>
    <mergeCell ref="G7:H7"/>
  </mergeCells>
  <pageMargins left="0.39370078740157483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="112" zoomScaleNormal="112" workbookViewId="0">
      <selection activeCell="D18" sqref="D18"/>
    </sheetView>
  </sheetViews>
  <sheetFormatPr defaultRowHeight="1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8.75">
      <c r="A1" s="265" t="s">
        <v>0</v>
      </c>
      <c r="B1" s="265"/>
      <c r="C1" s="265"/>
      <c r="D1" s="265"/>
      <c r="E1" s="265"/>
      <c r="F1" s="265"/>
    </row>
    <row r="2" spans="1:6" ht="51" customHeight="1">
      <c r="A2" s="266" t="s">
        <v>44</v>
      </c>
      <c r="B2" s="266"/>
      <c r="C2" s="266"/>
      <c r="D2" s="266"/>
      <c r="E2" s="266"/>
      <c r="F2" s="266"/>
    </row>
    <row r="3" spans="1:6" ht="30.75" customHeight="1">
      <c r="A3" s="272" t="s">
        <v>11</v>
      </c>
      <c r="B3" s="272"/>
      <c r="C3" s="272"/>
      <c r="D3" s="272"/>
      <c r="E3" s="272"/>
      <c r="F3" s="272"/>
    </row>
    <row r="4" spans="1:6" ht="15.75">
      <c r="A4" s="267" t="s">
        <v>1</v>
      </c>
      <c r="B4" s="269" t="s">
        <v>2</v>
      </c>
      <c r="C4" s="269" t="s">
        <v>23</v>
      </c>
      <c r="D4" s="269"/>
      <c r="E4" s="269"/>
      <c r="F4" s="270" t="s">
        <v>4</v>
      </c>
    </row>
    <row r="5" spans="1:6" ht="63.75" customHeight="1">
      <c r="A5" s="268"/>
      <c r="B5" s="269"/>
      <c r="C5" s="8" t="s">
        <v>24</v>
      </c>
      <c r="D5" s="8" t="s">
        <v>25</v>
      </c>
      <c r="E5" s="8" t="s">
        <v>3</v>
      </c>
      <c r="F5" s="271"/>
    </row>
    <row r="6" spans="1:6" ht="15.75">
      <c r="A6" s="259" t="s">
        <v>26</v>
      </c>
      <c r="B6" s="260"/>
      <c r="C6" s="260"/>
      <c r="D6" s="260"/>
      <c r="E6" s="260"/>
      <c r="F6" s="261"/>
    </row>
    <row r="7" spans="1:6" ht="15.75" customHeight="1">
      <c r="A7" s="262" t="s">
        <v>27</v>
      </c>
      <c r="B7" s="1" t="s">
        <v>5</v>
      </c>
      <c r="C7" s="2">
        <f>SUM(C8:C11)</f>
        <v>9998.82</v>
      </c>
      <c r="D7" s="2">
        <f>SUM(D8:D11)</f>
        <v>0</v>
      </c>
      <c r="E7" s="3">
        <f>D7/C7*100</f>
        <v>0</v>
      </c>
      <c r="F7" s="7"/>
    </row>
    <row r="8" spans="1:6" ht="31.5">
      <c r="A8" s="263"/>
      <c r="B8" s="1" t="s">
        <v>6</v>
      </c>
      <c r="C8" s="2">
        <v>2825.63</v>
      </c>
      <c r="D8" s="2">
        <v>0</v>
      </c>
      <c r="E8" s="3">
        <v>0</v>
      </c>
      <c r="F8" s="257" t="s">
        <v>18</v>
      </c>
    </row>
    <row r="9" spans="1:6" ht="31.5">
      <c r="A9" s="263"/>
      <c r="B9" s="1" t="s">
        <v>7</v>
      </c>
      <c r="C9" s="2">
        <v>6173.19</v>
      </c>
      <c r="D9" s="2">
        <v>0</v>
      </c>
      <c r="E9" s="3">
        <f t="shared" ref="E9:E47" si="0">D9/C9*100</f>
        <v>0</v>
      </c>
      <c r="F9" s="257"/>
    </row>
    <row r="10" spans="1:6" ht="47.25">
      <c r="A10" s="263"/>
      <c r="B10" s="1" t="s">
        <v>8</v>
      </c>
      <c r="C10" s="2">
        <v>1000</v>
      </c>
      <c r="D10" s="2">
        <v>0</v>
      </c>
      <c r="E10" s="3">
        <v>0</v>
      </c>
      <c r="F10" s="257"/>
    </row>
    <row r="11" spans="1:6" ht="47.25">
      <c r="A11" s="264"/>
      <c r="B11" s="1" t="s">
        <v>10</v>
      </c>
      <c r="C11" s="2">
        <v>0</v>
      </c>
      <c r="D11" s="2">
        <v>0</v>
      </c>
      <c r="E11" s="3">
        <v>0</v>
      </c>
      <c r="F11" s="258"/>
    </row>
    <row r="12" spans="1:6" ht="15.75">
      <c r="A12" s="259" t="s">
        <v>28</v>
      </c>
      <c r="B12" s="260"/>
      <c r="C12" s="260"/>
      <c r="D12" s="260"/>
      <c r="E12" s="260"/>
      <c r="F12" s="261"/>
    </row>
    <row r="13" spans="1:6" ht="15.75">
      <c r="A13" s="262" t="s">
        <v>29</v>
      </c>
      <c r="B13" s="1" t="s">
        <v>5</v>
      </c>
      <c r="C13" s="2">
        <f>SUM(C14:C17)</f>
        <v>11550</v>
      </c>
      <c r="D13" s="2">
        <f>SUM(D14:D17)</f>
        <v>299.93</v>
      </c>
      <c r="E13" s="3">
        <f t="shared" si="0"/>
        <v>2.5967965367965369</v>
      </c>
      <c r="F13" s="256" t="s">
        <v>12</v>
      </c>
    </row>
    <row r="14" spans="1:6" ht="31.5">
      <c r="A14" s="263"/>
      <c r="B14" s="1" t="s">
        <v>6</v>
      </c>
      <c r="C14" s="4">
        <v>0</v>
      </c>
      <c r="D14" s="4">
        <v>0</v>
      </c>
      <c r="E14" s="3">
        <v>0</v>
      </c>
      <c r="F14" s="257"/>
    </row>
    <row r="15" spans="1:6" ht="31.5">
      <c r="A15" s="263"/>
      <c r="B15" s="1" t="s">
        <v>7</v>
      </c>
      <c r="C15" s="4">
        <v>1737.2</v>
      </c>
      <c r="D15" s="4"/>
      <c r="E15" s="3">
        <f t="shared" si="0"/>
        <v>0</v>
      </c>
      <c r="F15" s="257"/>
    </row>
    <row r="16" spans="1:6" ht="47.25">
      <c r="A16" s="263"/>
      <c r="B16" s="1" t="s">
        <v>8</v>
      </c>
      <c r="C16" s="4">
        <v>0</v>
      </c>
      <c r="D16" s="4">
        <v>0</v>
      </c>
      <c r="E16" s="3">
        <v>0</v>
      </c>
      <c r="F16" s="257"/>
    </row>
    <row r="17" spans="1:6" ht="47.25">
      <c r="A17" s="264"/>
      <c r="B17" s="1" t="s">
        <v>10</v>
      </c>
      <c r="C17" s="4">
        <v>9812.7999999999993</v>
      </c>
      <c r="D17" s="4">
        <v>299.93</v>
      </c>
      <c r="E17" s="3">
        <f t="shared" si="0"/>
        <v>3.0565180172835484</v>
      </c>
      <c r="F17" s="258"/>
    </row>
    <row r="18" spans="1:6" ht="15.75" customHeight="1">
      <c r="A18" s="262" t="s">
        <v>30</v>
      </c>
      <c r="B18" s="1" t="s">
        <v>5</v>
      </c>
      <c r="C18" s="4">
        <f>SUM(C19:C22)</f>
        <v>11907.38</v>
      </c>
      <c r="D18" s="4">
        <f>SUM(D19:D22)</f>
        <v>2676.27</v>
      </c>
      <c r="E18" s="3">
        <f t="shared" si="0"/>
        <v>22.475725138527537</v>
      </c>
      <c r="F18" s="256" t="s">
        <v>13</v>
      </c>
    </row>
    <row r="19" spans="1:6" ht="31.5">
      <c r="A19" s="263"/>
      <c r="B19" s="1" t="s">
        <v>6</v>
      </c>
      <c r="C19" s="4">
        <v>0</v>
      </c>
      <c r="D19" s="4">
        <v>0</v>
      </c>
      <c r="E19" s="3">
        <v>0</v>
      </c>
      <c r="F19" s="257"/>
    </row>
    <row r="20" spans="1:6" ht="31.5">
      <c r="A20" s="263"/>
      <c r="B20" s="1" t="s">
        <v>7</v>
      </c>
      <c r="C20" s="4">
        <v>1100</v>
      </c>
      <c r="D20" s="4">
        <v>0</v>
      </c>
      <c r="E20" s="3">
        <f t="shared" si="0"/>
        <v>0</v>
      </c>
      <c r="F20" s="257"/>
    </row>
    <row r="21" spans="1:6" ht="47.25">
      <c r="A21" s="263"/>
      <c r="B21" s="1" t="s">
        <v>8</v>
      </c>
      <c r="C21" s="4">
        <v>0</v>
      </c>
      <c r="D21" s="4">
        <v>0</v>
      </c>
      <c r="E21" s="3">
        <v>0</v>
      </c>
      <c r="F21" s="257"/>
    </row>
    <row r="22" spans="1:6" ht="50.25" customHeight="1">
      <c r="A22" s="264"/>
      <c r="B22" s="1" t="s">
        <v>10</v>
      </c>
      <c r="C22" s="4">
        <v>10807.38</v>
      </c>
      <c r="D22" s="4">
        <v>2676.27</v>
      </c>
      <c r="E22" s="3">
        <f t="shared" si="0"/>
        <v>24.763356151074547</v>
      </c>
      <c r="F22" s="258"/>
    </row>
    <row r="23" spans="1:6" ht="15.75" customHeight="1">
      <c r="A23" s="262" t="s">
        <v>31</v>
      </c>
      <c r="B23" s="1" t="s">
        <v>5</v>
      </c>
      <c r="C23" s="2">
        <f>SUM(C24:C27)</f>
        <v>18855.09</v>
      </c>
      <c r="D23" s="2">
        <f>SUM(D24:D27)</f>
        <v>2807.83</v>
      </c>
      <c r="E23" s="3">
        <f>D23/C23*100</f>
        <v>14.891628732612785</v>
      </c>
      <c r="F23" s="256" t="s">
        <v>9</v>
      </c>
    </row>
    <row r="24" spans="1:6" ht="31.5">
      <c r="A24" s="263"/>
      <c r="B24" s="1" t="s">
        <v>6</v>
      </c>
      <c r="C24" s="2">
        <v>0</v>
      </c>
      <c r="D24" s="2">
        <v>0</v>
      </c>
      <c r="E24" s="3">
        <v>0</v>
      </c>
      <c r="F24" s="257"/>
    </row>
    <row r="25" spans="1:6" ht="31.5">
      <c r="A25" s="263"/>
      <c r="B25" s="1" t="s">
        <v>7</v>
      </c>
      <c r="C25" s="2">
        <v>1624.6</v>
      </c>
      <c r="D25" s="2">
        <v>163.22</v>
      </c>
      <c r="E25" s="3">
        <f t="shared" ref="E25" si="1">D25/C25*100</f>
        <v>10.046780746029793</v>
      </c>
      <c r="F25" s="257"/>
    </row>
    <row r="26" spans="1:6" ht="47.25">
      <c r="A26" s="263"/>
      <c r="B26" s="1" t="s">
        <v>8</v>
      </c>
      <c r="C26" s="2">
        <v>100</v>
      </c>
      <c r="D26" s="2">
        <v>0</v>
      </c>
      <c r="E26" s="3">
        <v>0</v>
      </c>
      <c r="F26" s="257"/>
    </row>
    <row r="27" spans="1:6" ht="47.25">
      <c r="A27" s="264"/>
      <c r="B27" s="1" t="s">
        <v>10</v>
      </c>
      <c r="C27" s="2">
        <v>17130.490000000002</v>
      </c>
      <c r="D27" s="2">
        <v>2644.61</v>
      </c>
      <c r="E27" s="3">
        <f t="shared" ref="E27" si="2">D27/C27*100</f>
        <v>15.438028918028616</v>
      </c>
      <c r="F27" s="258"/>
    </row>
    <row r="28" spans="1:6" ht="15.75" customHeight="1">
      <c r="A28" s="262" t="s">
        <v>32</v>
      </c>
      <c r="B28" s="1" t="s">
        <v>5</v>
      </c>
      <c r="C28" s="4">
        <f>SUM(C29:C32)</f>
        <v>6415.55</v>
      </c>
      <c r="D28" s="4">
        <f>SUM(D29:D32)</f>
        <v>797.75</v>
      </c>
      <c r="E28" s="3">
        <f t="shared" si="0"/>
        <v>12.434631481322723</v>
      </c>
      <c r="F28" s="256" t="s">
        <v>14</v>
      </c>
    </row>
    <row r="29" spans="1:6" ht="31.5">
      <c r="A29" s="263"/>
      <c r="B29" s="1" t="s">
        <v>6</v>
      </c>
      <c r="C29" s="4">
        <v>0</v>
      </c>
      <c r="D29" s="4">
        <v>0</v>
      </c>
      <c r="E29" s="3">
        <v>0</v>
      </c>
      <c r="F29" s="257"/>
    </row>
    <row r="30" spans="1:6" ht="31.5">
      <c r="A30" s="263"/>
      <c r="B30" s="1" t="s">
        <v>7</v>
      </c>
      <c r="C30" s="4">
        <v>0</v>
      </c>
      <c r="D30" s="4">
        <v>0</v>
      </c>
      <c r="E30" s="3">
        <v>0</v>
      </c>
      <c r="F30" s="257"/>
    </row>
    <row r="31" spans="1:6" ht="47.25">
      <c r="A31" s="263"/>
      <c r="B31" s="1" t="s">
        <v>8</v>
      </c>
      <c r="C31" s="4">
        <v>55.6</v>
      </c>
      <c r="D31" s="4">
        <v>0</v>
      </c>
      <c r="E31" s="3">
        <v>0</v>
      </c>
      <c r="F31" s="257"/>
    </row>
    <row r="32" spans="1:6" ht="47.25">
      <c r="A32" s="264"/>
      <c r="B32" s="1" t="s">
        <v>10</v>
      </c>
      <c r="C32" s="4">
        <v>6359.95</v>
      </c>
      <c r="D32" s="4">
        <v>797.75</v>
      </c>
      <c r="E32" s="3">
        <f t="shared" si="0"/>
        <v>12.543337604855385</v>
      </c>
      <c r="F32" s="258"/>
    </row>
    <row r="33" spans="1:6" ht="15.75">
      <c r="A33" s="262" t="s">
        <v>33</v>
      </c>
      <c r="B33" s="1" t="s">
        <v>5</v>
      </c>
      <c r="C33" s="4">
        <f>SUM(C34:C37)</f>
        <v>100</v>
      </c>
      <c r="D33" s="4">
        <f>SUM(D34:D37)</f>
        <v>0</v>
      </c>
      <c r="E33" s="3">
        <f t="shared" si="0"/>
        <v>0</v>
      </c>
      <c r="F33" s="256" t="s">
        <v>19</v>
      </c>
    </row>
    <row r="34" spans="1:6" ht="31.5">
      <c r="A34" s="263"/>
      <c r="B34" s="1" t="s">
        <v>6</v>
      </c>
      <c r="C34" s="4">
        <v>0</v>
      </c>
      <c r="D34" s="4">
        <v>0</v>
      </c>
      <c r="E34" s="3">
        <v>0</v>
      </c>
      <c r="F34" s="257"/>
    </row>
    <row r="35" spans="1:6" ht="31.5">
      <c r="A35" s="263"/>
      <c r="B35" s="1" t="s">
        <v>7</v>
      </c>
      <c r="C35" s="4">
        <v>0</v>
      </c>
      <c r="D35" s="4">
        <v>0</v>
      </c>
      <c r="E35" s="3">
        <v>0</v>
      </c>
      <c r="F35" s="257"/>
    </row>
    <row r="36" spans="1:6" ht="47.25">
      <c r="A36" s="263"/>
      <c r="B36" s="1" t="s">
        <v>8</v>
      </c>
      <c r="C36" s="4">
        <v>0</v>
      </c>
      <c r="D36" s="4">
        <v>0</v>
      </c>
      <c r="E36" s="3">
        <v>0</v>
      </c>
      <c r="F36" s="257"/>
    </row>
    <row r="37" spans="1:6" ht="47.25">
      <c r="A37" s="264"/>
      <c r="B37" s="9" t="s">
        <v>10</v>
      </c>
      <c r="C37" s="10">
        <v>100</v>
      </c>
      <c r="D37" s="10">
        <v>0</v>
      </c>
      <c r="E37" s="11">
        <f t="shared" si="0"/>
        <v>0</v>
      </c>
      <c r="F37" s="258"/>
    </row>
    <row r="38" spans="1:6" ht="15.75">
      <c r="A38" s="262" t="s">
        <v>34</v>
      </c>
      <c r="B38" s="1" t="s">
        <v>5</v>
      </c>
      <c r="C38" s="4">
        <f>SUM(C39:C42)</f>
        <v>15</v>
      </c>
      <c r="D38" s="4">
        <f>SUM(D39:D42)</f>
        <v>0</v>
      </c>
      <c r="E38" s="3">
        <f t="shared" si="0"/>
        <v>0</v>
      </c>
      <c r="F38" s="256" t="s">
        <v>20</v>
      </c>
    </row>
    <row r="39" spans="1:6" ht="31.5">
      <c r="A39" s="263"/>
      <c r="B39" s="1" t="s">
        <v>6</v>
      </c>
      <c r="C39" s="4">
        <v>0</v>
      </c>
      <c r="D39" s="4">
        <v>0</v>
      </c>
      <c r="E39" s="3">
        <v>0</v>
      </c>
      <c r="F39" s="257"/>
    </row>
    <row r="40" spans="1:6" ht="31.5">
      <c r="A40" s="263"/>
      <c r="B40" s="1" t="s">
        <v>7</v>
      </c>
      <c r="C40" s="4">
        <v>0</v>
      </c>
      <c r="D40" s="4">
        <v>0</v>
      </c>
      <c r="E40" s="3">
        <v>0</v>
      </c>
      <c r="F40" s="257"/>
    </row>
    <row r="41" spans="1:6" ht="47.25">
      <c r="A41" s="263"/>
      <c r="B41" s="1" t="s">
        <v>8</v>
      </c>
      <c r="C41" s="4">
        <v>0</v>
      </c>
      <c r="D41" s="4">
        <v>0</v>
      </c>
      <c r="E41" s="3">
        <v>0</v>
      </c>
      <c r="F41" s="257"/>
    </row>
    <row r="42" spans="1:6" ht="47.25">
      <c r="A42" s="264"/>
      <c r="B42" s="1" t="s">
        <v>10</v>
      </c>
      <c r="C42" s="4">
        <v>15</v>
      </c>
      <c r="D42" s="4">
        <v>0</v>
      </c>
      <c r="E42" s="3">
        <f t="shared" si="0"/>
        <v>0</v>
      </c>
      <c r="F42" s="258"/>
    </row>
    <row r="43" spans="1:6" ht="15.75">
      <c r="A43" s="262" t="s">
        <v>35</v>
      </c>
      <c r="B43" s="1" t="s">
        <v>5</v>
      </c>
      <c r="C43" s="4">
        <f>SUM(C44:C47)</f>
        <v>10</v>
      </c>
      <c r="D43" s="4">
        <f>SUM(D44:D47)</f>
        <v>0</v>
      </c>
      <c r="E43" s="3">
        <f t="shared" si="0"/>
        <v>0</v>
      </c>
      <c r="F43" s="256" t="s">
        <v>21</v>
      </c>
    </row>
    <row r="44" spans="1:6" ht="31.5">
      <c r="A44" s="263"/>
      <c r="B44" s="1" t="s">
        <v>6</v>
      </c>
      <c r="C44" s="4">
        <v>0</v>
      </c>
      <c r="D44" s="4">
        <v>0</v>
      </c>
      <c r="E44" s="3">
        <v>0</v>
      </c>
      <c r="F44" s="257"/>
    </row>
    <row r="45" spans="1:6" ht="31.5">
      <c r="A45" s="263"/>
      <c r="B45" s="1" t="s">
        <v>7</v>
      </c>
      <c r="C45" s="4">
        <v>0</v>
      </c>
      <c r="D45" s="4">
        <v>0</v>
      </c>
      <c r="E45" s="3">
        <v>0</v>
      </c>
      <c r="F45" s="257"/>
    </row>
    <row r="46" spans="1:6" ht="47.25">
      <c r="A46" s="263"/>
      <c r="B46" s="1" t="s">
        <v>8</v>
      </c>
      <c r="C46" s="4">
        <v>0</v>
      </c>
      <c r="D46" s="4">
        <v>0</v>
      </c>
      <c r="E46" s="3">
        <v>0</v>
      </c>
      <c r="F46" s="257"/>
    </row>
    <row r="47" spans="1:6" ht="47.25">
      <c r="A47" s="264"/>
      <c r="B47" s="1" t="s">
        <v>10</v>
      </c>
      <c r="C47" s="4">
        <v>10</v>
      </c>
      <c r="D47" s="4">
        <v>0</v>
      </c>
      <c r="E47" s="3">
        <f t="shared" si="0"/>
        <v>0</v>
      </c>
      <c r="F47" s="258"/>
    </row>
    <row r="48" spans="1:6" ht="15.75">
      <c r="A48" s="262" t="s">
        <v>36</v>
      </c>
      <c r="B48" s="1" t="s">
        <v>5</v>
      </c>
      <c r="C48" s="4">
        <f>SUM(C49:C52)</f>
        <v>0</v>
      </c>
      <c r="D48" s="4">
        <f>SUM(D49:D52)</f>
        <v>0</v>
      </c>
      <c r="E48" s="3">
        <v>0</v>
      </c>
      <c r="F48" s="256" t="s">
        <v>22</v>
      </c>
    </row>
    <row r="49" spans="1:6" ht="31.5">
      <c r="A49" s="263"/>
      <c r="B49" s="1" t="s">
        <v>6</v>
      </c>
      <c r="C49" s="4">
        <v>0</v>
      </c>
      <c r="D49" s="4">
        <v>0</v>
      </c>
      <c r="E49" s="3">
        <v>0</v>
      </c>
      <c r="F49" s="257"/>
    </row>
    <row r="50" spans="1:6" ht="31.5">
      <c r="A50" s="263"/>
      <c r="B50" s="1" t="s">
        <v>7</v>
      </c>
      <c r="C50" s="4">
        <v>0</v>
      </c>
      <c r="D50" s="4">
        <v>0</v>
      </c>
      <c r="E50" s="3">
        <v>0</v>
      </c>
      <c r="F50" s="257"/>
    </row>
    <row r="51" spans="1:6" ht="47.25">
      <c r="A51" s="263"/>
      <c r="B51" s="1" t="s">
        <v>8</v>
      </c>
      <c r="C51" s="4">
        <v>0</v>
      </c>
      <c r="D51" s="4">
        <v>0</v>
      </c>
      <c r="E51" s="3">
        <v>0</v>
      </c>
      <c r="F51" s="257"/>
    </row>
    <row r="52" spans="1:6" ht="47.25">
      <c r="A52" s="264"/>
      <c r="B52" s="1" t="s">
        <v>10</v>
      </c>
      <c r="C52" s="4">
        <v>0</v>
      </c>
      <c r="D52" s="4">
        <v>0</v>
      </c>
      <c r="E52" s="3">
        <v>0</v>
      </c>
      <c r="F52" s="258"/>
    </row>
    <row r="53" spans="1:6" ht="15.75">
      <c r="A53" s="259" t="s">
        <v>37</v>
      </c>
      <c r="B53" s="260"/>
      <c r="C53" s="260"/>
      <c r="D53" s="260"/>
      <c r="E53" s="260"/>
      <c r="F53" s="261"/>
    </row>
    <row r="54" spans="1:6" ht="15.75">
      <c r="A54" s="262" t="s">
        <v>38</v>
      </c>
      <c r="B54" s="1" t="s">
        <v>5</v>
      </c>
      <c r="C54" s="4">
        <f>SUM(C55:C58)</f>
        <v>5100</v>
      </c>
      <c r="D54" s="4">
        <f>SUM(D55:D58)</f>
        <v>0</v>
      </c>
      <c r="E54" s="3">
        <v>0</v>
      </c>
      <c r="F54" s="256" t="s">
        <v>42</v>
      </c>
    </row>
    <row r="55" spans="1:6" ht="31.5">
      <c r="A55" s="263"/>
      <c r="B55" s="1" t="s">
        <v>6</v>
      </c>
      <c r="C55" s="4">
        <v>0</v>
      </c>
      <c r="D55" s="4">
        <v>0</v>
      </c>
      <c r="E55" s="3">
        <v>0</v>
      </c>
      <c r="F55" s="257"/>
    </row>
    <row r="56" spans="1:6" ht="31.5">
      <c r="A56" s="263"/>
      <c r="B56" s="1" t="s">
        <v>7</v>
      </c>
      <c r="C56" s="4">
        <v>4590</v>
      </c>
      <c r="D56" s="4">
        <v>0</v>
      </c>
      <c r="E56" s="3">
        <v>0</v>
      </c>
      <c r="F56" s="257"/>
    </row>
    <row r="57" spans="1:6" ht="47.25">
      <c r="A57" s="263"/>
      <c r="B57" s="1" t="s">
        <v>8</v>
      </c>
      <c r="C57" s="4">
        <v>0</v>
      </c>
      <c r="D57" s="4">
        <v>0</v>
      </c>
      <c r="E57" s="3">
        <v>0</v>
      </c>
      <c r="F57" s="257"/>
    </row>
    <row r="58" spans="1:6" ht="47.25">
      <c r="A58" s="264"/>
      <c r="B58" s="1" t="s">
        <v>10</v>
      </c>
      <c r="C58" s="4">
        <v>510</v>
      </c>
      <c r="D58" s="4">
        <v>0</v>
      </c>
      <c r="E58" s="3">
        <v>0</v>
      </c>
      <c r="F58" s="258"/>
    </row>
    <row r="59" spans="1:6" ht="15.75">
      <c r="A59" s="262" t="s">
        <v>39</v>
      </c>
      <c r="B59" s="1" t="s">
        <v>5</v>
      </c>
      <c r="C59" s="4">
        <f>SUM(C60:C63)</f>
        <v>101787</v>
      </c>
      <c r="D59" s="4">
        <f>SUM(D60:D63)</f>
        <v>8527.8100000000013</v>
      </c>
      <c r="E59" s="3">
        <v>0</v>
      </c>
      <c r="F59" s="256" t="s">
        <v>43</v>
      </c>
    </row>
    <row r="60" spans="1:6" ht="31.5">
      <c r="A60" s="263"/>
      <c r="B60" s="1" t="s">
        <v>6</v>
      </c>
      <c r="C60" s="4">
        <v>0</v>
      </c>
      <c r="D60" s="4">
        <v>0</v>
      </c>
      <c r="E60" s="3">
        <v>0</v>
      </c>
      <c r="F60" s="257"/>
    </row>
    <row r="61" spans="1:6" ht="31.5">
      <c r="A61" s="263"/>
      <c r="B61" s="1" t="s">
        <v>7</v>
      </c>
      <c r="C61" s="4">
        <v>100000</v>
      </c>
      <c r="D61" s="4">
        <v>8442.5400000000009</v>
      </c>
      <c r="E61" s="3">
        <v>0</v>
      </c>
      <c r="F61" s="257"/>
    </row>
    <row r="62" spans="1:6" ht="47.25">
      <c r="A62" s="263"/>
      <c r="B62" s="1" t="s">
        <v>8</v>
      </c>
      <c r="C62" s="4">
        <v>1010</v>
      </c>
      <c r="D62" s="4">
        <v>0</v>
      </c>
      <c r="E62" s="3">
        <v>0</v>
      </c>
      <c r="F62" s="257"/>
    </row>
    <row r="63" spans="1:6" ht="47.25">
      <c r="A63" s="264"/>
      <c r="B63" s="1" t="s">
        <v>10</v>
      </c>
      <c r="C63" s="4">
        <v>777</v>
      </c>
      <c r="D63" s="4">
        <v>85.27</v>
      </c>
      <c r="E63" s="3">
        <v>0</v>
      </c>
      <c r="F63" s="258"/>
    </row>
    <row r="64" spans="1:6" ht="15.75">
      <c r="A64" s="262" t="s">
        <v>40</v>
      </c>
      <c r="B64" s="1" t="s">
        <v>5</v>
      </c>
      <c r="C64" s="4">
        <f>SUM(C65:C68)</f>
        <v>3110.3700000000003</v>
      </c>
      <c r="D64" s="4">
        <f>SUM(D65:D68)</f>
        <v>0</v>
      </c>
      <c r="E64" s="3">
        <v>0</v>
      </c>
      <c r="F64" s="256" t="s">
        <v>41</v>
      </c>
    </row>
    <row r="65" spans="1:6" ht="31.5">
      <c r="A65" s="263"/>
      <c r="B65" s="1" t="s">
        <v>6</v>
      </c>
      <c r="C65" s="4">
        <v>0</v>
      </c>
      <c r="D65" s="4">
        <v>0</v>
      </c>
      <c r="E65" s="3">
        <v>0</v>
      </c>
      <c r="F65" s="257"/>
    </row>
    <row r="66" spans="1:6" ht="31.5">
      <c r="A66" s="263"/>
      <c r="B66" s="1" t="s">
        <v>7</v>
      </c>
      <c r="C66" s="4">
        <v>2177.2600000000002</v>
      </c>
      <c r="D66" s="4">
        <v>0</v>
      </c>
      <c r="E66" s="3">
        <v>0</v>
      </c>
      <c r="F66" s="257"/>
    </row>
    <row r="67" spans="1:6" ht="47.25">
      <c r="A67" s="263"/>
      <c r="B67" s="1" t="s">
        <v>8</v>
      </c>
      <c r="C67" s="4">
        <v>0</v>
      </c>
      <c r="D67" s="4">
        <v>0</v>
      </c>
      <c r="E67" s="3">
        <v>0</v>
      </c>
      <c r="F67" s="257"/>
    </row>
    <row r="68" spans="1:6" ht="47.25">
      <c r="A68" s="264"/>
      <c r="B68" s="1" t="s">
        <v>10</v>
      </c>
      <c r="C68" s="4">
        <v>933.11</v>
      </c>
      <c r="D68" s="4">
        <v>0</v>
      </c>
      <c r="E68" s="3">
        <v>0</v>
      </c>
      <c r="F68" s="258"/>
    </row>
    <row r="69" spans="1:6" ht="31.5" customHeight="1">
      <c r="A69" s="273" t="s">
        <v>15</v>
      </c>
      <c r="B69" s="274"/>
      <c r="C69" s="12">
        <f>C7+C13+C18+C23+C28+C33+C38+C43+C48+C54+C59+C64</f>
        <v>168849.21</v>
      </c>
      <c r="D69" s="12">
        <f t="shared" ref="D69" si="3">D7+D13+D18+D23+D28+D33+D38+D43+D48+D54+D59+D64</f>
        <v>15109.59</v>
      </c>
      <c r="E69" s="12">
        <f>D69/C69*100</f>
        <v>8.948570147292962</v>
      </c>
      <c r="F69" s="13"/>
    </row>
    <row r="70" spans="1:6" ht="33" customHeight="1">
      <c r="A70" s="5"/>
      <c r="B70" s="5"/>
      <c r="C70" s="5"/>
      <c r="D70" s="5"/>
      <c r="E70" s="5"/>
      <c r="F70" s="5"/>
    </row>
    <row r="71" spans="1:6" ht="15.75">
      <c r="A71" s="5" t="s">
        <v>16</v>
      </c>
      <c r="B71" s="5"/>
      <c r="C71" s="5"/>
      <c r="D71" s="5" t="s">
        <v>17</v>
      </c>
      <c r="E71" s="5"/>
      <c r="F71" s="5"/>
    </row>
    <row r="72" spans="1:6" ht="15.75">
      <c r="A72" s="5"/>
      <c r="B72" s="5"/>
      <c r="C72" s="5"/>
      <c r="D72" s="5"/>
      <c r="E72" s="5"/>
      <c r="F72" s="5"/>
    </row>
    <row r="73" spans="1:6" ht="15.75">
      <c r="A73" s="5"/>
      <c r="B73" s="5"/>
      <c r="C73" s="5"/>
      <c r="D73" s="5"/>
      <c r="E73" s="5"/>
      <c r="F73" s="5"/>
    </row>
    <row r="74" spans="1:6" ht="15.75">
      <c r="A74" s="5"/>
      <c r="B74" s="5"/>
      <c r="C74" s="5"/>
      <c r="D74" s="5"/>
      <c r="E74" s="5"/>
      <c r="F74" s="5"/>
    </row>
    <row r="75" spans="1:6" ht="15.75">
      <c r="A75" s="5"/>
      <c r="B75" s="5"/>
      <c r="C75" s="5"/>
      <c r="D75" s="5"/>
      <c r="E75" s="5"/>
      <c r="F75" s="5"/>
    </row>
    <row r="76" spans="1:6" ht="15.75">
      <c r="A76" s="5"/>
      <c r="B76" s="5"/>
      <c r="C76" s="5"/>
      <c r="D76" s="5"/>
      <c r="E76" s="5"/>
      <c r="F76" s="5"/>
    </row>
    <row r="77" spans="1:6" ht="15.75">
      <c r="A77" s="5"/>
      <c r="B77" s="5"/>
      <c r="C77" s="5"/>
      <c r="D77" s="5"/>
      <c r="E77" s="5"/>
      <c r="F77" s="5"/>
    </row>
  </sheetData>
  <mergeCells count="35">
    <mergeCell ref="A7:A11"/>
    <mergeCell ref="A13:A17"/>
    <mergeCell ref="A18:A22"/>
    <mergeCell ref="A6:F6"/>
    <mergeCell ref="A23:A27"/>
    <mergeCell ref="F8:F11"/>
    <mergeCell ref="A12:F12"/>
    <mergeCell ref="F13:F17"/>
    <mergeCell ref="F18:F22"/>
    <mergeCell ref="F23:F27"/>
    <mergeCell ref="A69:B69"/>
    <mergeCell ref="A43:A47"/>
    <mergeCell ref="A38:A42"/>
    <mergeCell ref="A28:A32"/>
    <mergeCell ref="A33:A37"/>
    <mergeCell ref="A64:A68"/>
    <mergeCell ref="A1:F1"/>
    <mergeCell ref="A2:F2"/>
    <mergeCell ref="A4:A5"/>
    <mergeCell ref="B4:B5"/>
    <mergeCell ref="C4:E4"/>
    <mergeCell ref="F4:F5"/>
    <mergeCell ref="A3:F3"/>
    <mergeCell ref="F28:F32"/>
    <mergeCell ref="F33:F37"/>
    <mergeCell ref="F38:F42"/>
    <mergeCell ref="A59:A63"/>
    <mergeCell ref="F59:F63"/>
    <mergeCell ref="F64:F68"/>
    <mergeCell ref="F43:F47"/>
    <mergeCell ref="F48:F52"/>
    <mergeCell ref="A53:F53"/>
    <mergeCell ref="A54:A58"/>
    <mergeCell ref="F54:F58"/>
    <mergeCell ref="A48:A52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2022-06-01T12:17:43Z</dcterms:modified>
</cp:coreProperties>
</file>