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</definedNames>
  <calcPr fullCalcOnLoad="1"/>
</workbook>
</file>

<file path=xl/sharedStrings.xml><?xml version="1.0" encoding="utf-8"?>
<sst xmlns="http://schemas.openxmlformats.org/spreadsheetml/2006/main" count="484" uniqueCount="312">
  <si>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</si>
  <si>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</si>
  <si>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</si>
  <si>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</si>
  <si>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</si>
  <si>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</si>
  <si>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</si>
  <si>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</si>
  <si>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</si>
  <si>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</si>
  <si>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</si>
  <si>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</si>
  <si>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</si>
  <si>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</si>
  <si>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</si>
  <si>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</si>
  <si>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</si>
  <si>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</si>
  <si>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</si>
  <si>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</si>
  <si>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</si>
  <si>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</si>
  <si>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</si>
  <si>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</si>
  <si>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</si>
  <si>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</si>
  <si>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</si>
  <si>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</si>
  <si>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</si>
  <si>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</si>
  <si>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</si>
  <si>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</si>
  <si>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</si>
  <si>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</si>
  <si>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</si>
  <si>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</si>
  <si>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</si>
  <si>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</si>
  <si>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</si>
  <si>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</si>
  <si>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</si>
  <si>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</si>
  <si>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</si>
  <si>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</si>
  <si>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</si>
  <si>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</si>
  <si>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</si>
  <si>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</si>
  <si>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</si>
  <si>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</si>
  <si>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</si>
  <si>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</si>
  <si>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</si>
  <si>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</si>
  <si>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</si>
  <si>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</si>
  <si>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</si>
  <si>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</si>
  <si>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</si>
  <si>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</si>
  <si>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</si>
  <si>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</si>
  <si>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</si>
  <si>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</si>
  <si>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</si>
  <si>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</si>
  <si>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</si>
  <si>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</si>
  <si>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</si>
  <si>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</si>
  <si>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</si>
  <si>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</si>
  <si>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</si>
  <si>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</si>
  <si>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</si>
  <si>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</si>
  <si>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</si>
  <si>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</si>
  <si>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</si>
  <si>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</si>
  <si>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</si>
  <si>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</si>
  <si>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</si>
  <si>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</si>
  <si>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</si>
  <si>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</si>
  <si>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</si>
  <si>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</si>
  <si>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</si>
  <si>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</si>
  <si>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</si>
  <si>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</si>
  <si>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</si>
  <si>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</si>
  <si>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</si>
  <si>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</si>
  <si>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</si>
  <si>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</si>
  <si>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</si>
  <si>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</si>
  <si>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</si>
  <si>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</si>
  <si>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</si>
  <si>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</si>
  <si>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</si>
  <si>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</si>
  <si>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</si>
  <si>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</si>
  <si>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</si>
  <si>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</si>
  <si>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</si>
  <si>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</si>
  <si>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</si>
  <si>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</si>
  <si>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</si>
  <si>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</si>
  <si>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</si>
  <si>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</si>
  <si>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</si>
  <si>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</si>
  <si>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</si>
  <si>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</si>
  <si>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</si>
  <si>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</si>
  <si>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</si>
  <si>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</si>
  <si>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</si>
  <si>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</si>
  <si>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</si>
  <si>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</si>
  <si>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</si>
  <si>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</si>
  <si>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</si>
  <si>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</si>
  <si>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</si>
  <si>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</si>
  <si>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</si>
  <si>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</si>
  <si>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</si>
  <si>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</si>
  <si>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</si>
  <si>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</si>
  <si>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</si>
  <si>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</si>
  <si>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</si>
  <si>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</si>
  <si>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</si>
  <si>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</si>
  <si>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</si>
  <si>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</si>
  <si>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</si>
  <si>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</si>
  <si>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</si>
  <si>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</si>
  <si>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</si>
  <si>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</si>
  <si>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</si>
  <si>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</si>
  <si>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</si>
  <si>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</si>
  <si>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</si>
  <si>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</si>
  <si>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</si>
  <si>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</si>
  <si>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</si>
  <si>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</si>
  <si>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</si>
  <si>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</si>
  <si>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</si>
  <si>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</si>
  <si>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</si>
  <si>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</si>
  <si>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</si>
  <si>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</si>
  <si>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</si>
  <si>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</si>
  <si>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</si>
  <si>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</si>
  <si>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</si>
  <si>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</si>
  <si>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</si>
  <si>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</si>
  <si>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</si>
  <si>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</si>
  <si>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</si>
  <si>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</si>
  <si>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</si>
  <si>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</si>
  <si>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</si>
  <si>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</si>
  <si>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</si>
  <si>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</si>
  <si>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</si>
  <si>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</si>
  <si>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</si>
  <si>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</si>
  <si>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</si>
  <si>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</si>
  <si>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</si>
  <si>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</si>
  <si>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</si>
  <si>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</si>
  <si>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</si>
  <si>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</si>
  <si>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</si>
  <si>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</si>
  <si>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</si>
  <si>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</si>
  <si>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</si>
  <si>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</si>
  <si>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</si>
  <si>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</si>
  <si>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</si>
  <si>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</si>
  <si>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</si>
  <si>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</si>
  <si>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</si>
  <si>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</si>
  <si>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</si>
  <si>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</si>
  <si>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</si>
  <si>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</si>
  <si>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</si>
  <si>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</si>
  <si>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</si>
  <si>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</si>
  <si>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</si>
  <si>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</si>
  <si>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</si>
  <si>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</si>
  <si>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</si>
  <si>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</si>
  <si>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</si>
  <si>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</si>
  <si>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</si>
  <si>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</si>
  <si>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</si>
  <si>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</si>
  <si>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</si>
  <si>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</si>
  <si>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</si>
  <si>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</si>
  <si>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</si>
  <si>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</si>
  <si>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</si>
  <si>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</si>
  <si>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</si>
  <si>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</si>
  <si>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</si>
  <si>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</si>
  <si>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</si>
  <si>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</si>
  <si>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</si>
  <si>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</si>
  <si>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Штрафы, санкции, возмещение ущерба (невыяснн поступл.)</t>
  </si>
  <si>
    <t>дома/тыс. кв. м</t>
  </si>
  <si>
    <t>Доходы от оказания платных услуг и компенсации затрат государства ( наем)</t>
  </si>
  <si>
    <t xml:space="preserve">Расходы бюджета - всего               </t>
  </si>
  <si>
    <t xml:space="preserve">      МО  Таицкое городское поселение Гатчинского муниципального</t>
  </si>
  <si>
    <t xml:space="preserve"> Показатели социально-экономического развития </t>
  </si>
  <si>
    <t>Численность постоянного населения (на начало года) - всего ( расчетная)</t>
  </si>
  <si>
    <t>Акцизы</t>
  </si>
  <si>
    <t xml:space="preserve">Подпрограмма 2" Содержание и развитие  сети автомобильных дорог  местного значения в Таицком городском поселении " </t>
  </si>
  <si>
    <t xml:space="preserve">Подпрограмма 1 " Сохранение и развитие  культуры  в Таицком  городском поселении "  </t>
  </si>
  <si>
    <t>Подпрограмма 3 "Жилищно- коммунальное хозяйство и благоустройство территории Таицкого городского поселения"</t>
  </si>
  <si>
    <t>Создание условий для устойчивого и сбалансированного  социально - экономического развития МО Таицкое городское поселение</t>
  </si>
  <si>
    <t>Создание  и сохранение благоприятных условий обеспечения  культурного досуга жителей Таицкого городского поселения</t>
  </si>
  <si>
    <t>Формирование улично- дорожной сети, сответствующей потребностям населения и экономике поселения</t>
  </si>
  <si>
    <t>Создание комфортных условий  жизнедеятельности в МО Таицкое городское поселение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</si>
  <si>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</si>
  <si>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 xml:space="preserve">на территории   Таицкого городского поселения Гатчинского муниципального района Ленинградской области </t>
  </si>
  <si>
    <t>Подпрограмма 4 "Развитие физической культуры, спорта и  молодежной политики"</t>
  </si>
  <si>
    <t>Создание благоприятных условий для занятий физической культурой и спортом</t>
  </si>
  <si>
    <t>Содержание муниципального жилищного фонда, благоустройство территории и содержание бани</t>
  </si>
  <si>
    <t>Итого по программам</t>
  </si>
  <si>
    <t>Обеспечение деятельности подведомственного учреждения: проведение спортивных мероприятий, фонд оплаты труда, закупка товаров, работ и услуг.</t>
  </si>
  <si>
    <t>Предприятие    ООО "Гатчинский мясокомбинат"</t>
  </si>
  <si>
    <t>Подпрограмма 5. Формирование комфортной городской среды МО Таицкое городское поселение на 2018-2020годы</t>
  </si>
  <si>
    <t>Повышение качества и комфорта  городской среды  для жителей поселения</t>
  </si>
  <si>
    <t>РЕАЛИЗАЦИЯ МУНИЦИПАЛЬНЫХ  ПРОГРАММ</t>
  </si>
  <si>
    <t>Проведение экспертизы сметной стоимости ремонта дорог в поселении  и выполнение работ по содержанию автомобильных дорог в зимний период</t>
  </si>
  <si>
    <t>Подпрограмма  6.«Энергосбережение и повышение энергетической  эффективности на территории Таицкого городского поселения»</t>
  </si>
  <si>
    <t>является повышение эффективности использования энергоресурсов  за счет реализации энергосберегающих мероприятий</t>
  </si>
  <si>
    <t xml:space="preserve">Бюджетная обеспеченность по расходам на 1 жителя муниципального района                                          </t>
  </si>
  <si>
    <t>Темп роста к соответствующему периоду предыдущего года, %</t>
  </si>
  <si>
    <t>Остаток на 01.01.2019 г. (тыс.руб.)</t>
  </si>
  <si>
    <t>План на   2019г.  (тыс.руб.)</t>
  </si>
  <si>
    <t>Муниципальное образование, адрес Таицкое городское поселение д. Б. Тайцы,ул. Ушаковского, дом 7</t>
  </si>
  <si>
    <t>колбасные изелия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</si>
  <si>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44-ФЗ</t>
  </si>
  <si>
    <t>42/145</t>
  </si>
  <si>
    <t>60/58,5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</si>
  <si>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</si>
  <si>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 xml:space="preserve">Дальнейшее обеспечение условий для устойчивого функционирования и развития малого и среднего  предпринимательства на территории МО  Таицкое городское поселение, увеличение его вклада в решение задач социально-экономического развития муниципального образования со-действующих: 
• формированию оптимальной территориальной и отраслевой струк-туры экономики поселения;
• созданию новых рабочих мест;
• рациональному использованию природных,  материальных и тру-довых ресурсов;
• увеличению его вклада  в решение проблем социально незащищен-ных слоев населения и молодежи;
• созданию условия для ускоренного развития малого бизнеса в при-оритетных для  Таицкого городского  поселения отраслях;
• создание условий, стимулирующих молодежь к ведению предпри-нимательской деятельности, в том числе как основы материального благополучия, профессионального роста и социальной адаптации
Дальнейшее обеспечение условий для устойчивого функционирования и развития малого и среднего  предпринимательства на территории МО  Таицкое городское поселение, увеличение его вклада в решение задач социально-экономического развития муниципального образования со-действующих: 
• формированию оптимальной территориальной и отраслевой струк-туры экономики поселения;
• созданию новых рабочих мест;
• рациональному использованию природных,  материальных и тру-довых ресурсов;
• увеличению его вклада  в решение проблем социально незащищен-ных слоев населения и молодежи;
• созданию условия для ускоренного развития малого бизнеса в при-оритетных для  Таицкого городского  поселения отраслях;
• создание условий, стимулирующих молодежь к ведению предпри-нимательской деятельности, в том числе как основы материального благополучия, профессионального роста и социальной адаптации
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</si>
  <si>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</si>
  <si>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Сокращение количества дорожно-транспортных происшествий с пострадавшими.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</si>
  <si>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</si>
  <si>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Газификация муниципального образования</t>
  </si>
  <si>
    <t>Глава администрации Таицкого городского поселения</t>
  </si>
  <si>
    <t>И.В. Львович</t>
  </si>
  <si>
    <t xml:space="preserve">     района   Ленинградской области за  1 кв. 2021 года</t>
  </si>
  <si>
    <t>За 1 кв. 2021 г. отчет</t>
  </si>
  <si>
    <t>январь - март 2021 года</t>
  </si>
  <si>
    <t>за 1 кв. 2021 г.</t>
  </si>
  <si>
    <t>за  1 квартал 2021 года</t>
  </si>
  <si>
    <t>Объем запланированных средств на  2021 год</t>
  </si>
  <si>
    <t>Объем  выделенных средств в рамках программы за                1 квартал 2021</t>
  </si>
  <si>
    <t>Социально- экономическое развитие  МО Таицкое городское поселение Гатчинского муниципального района  Ленинградской области  на период  2018-2024 годы</t>
  </si>
  <si>
    <t>Подпрограмма № 10 "Подпрограмма "Комплексное развитие сельских территорий МО Таицкое городское поселение"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</si>
  <si>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Комплексное развитие сельских территорий</t>
  </si>
  <si>
    <t>108/331</t>
  </si>
  <si>
    <t>98,2/98,2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</si>
</sst>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  <numFmt numFmtId="183" formatCode="0.000000000"/>
  </numFmts>
  <fonts count="72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sz val="14"/>
      <name val="Times New Roman CYR"/>
      <family val="0"/>
    </font>
    <font>
      <sz val="11"/>
      <name val="Times New Roman"/>
      <family val="1"/>
    </font>
    <font>
      <sz val="11"/>
      <color indexed="8"/>
      <name val="Times New Roman CYR"/>
      <family val="0"/>
    </font>
    <font>
      <sz val="11"/>
      <name val="Times New Roman CYR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15" xfId="52" applyFont="1" applyFill="1" applyBorder="1" applyAlignment="1" applyProtection="1">
      <alignment horizontal="left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right" vertical="top" wrapText="1"/>
    </xf>
    <xf numFmtId="0" fontId="8" fillId="0" borderId="23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top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28" fillId="0" borderId="0" xfId="0" applyFont="1" applyAlignment="1">
      <alignment horizontal="right" vertical="top"/>
    </xf>
    <xf numFmtId="0" fontId="33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27" fillId="0" borderId="30" xfId="0" applyFont="1" applyBorder="1" applyAlignment="1">
      <alignment horizontal="center" vertical="top"/>
    </xf>
    <xf numFmtId="0" fontId="27" fillId="0" borderId="0" xfId="0" applyFont="1" applyAlignment="1">
      <alignment/>
    </xf>
    <xf numFmtId="0" fontId="35" fillId="0" borderId="10" xfId="0" applyFont="1" applyBorder="1" applyAlignment="1">
      <alignment vertical="center" wrapText="1"/>
    </xf>
    <xf numFmtId="0" fontId="36" fillId="3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justify"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top" wrapText="1"/>
    </xf>
    <xf numFmtId="0" fontId="1" fillId="33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76" fontId="1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36" fillId="32" borderId="10" xfId="0" applyNumberFormat="1" applyFont="1" applyFill="1" applyBorder="1" applyAlignment="1">
      <alignment horizontal="right" vertical="center" wrapText="1"/>
    </xf>
    <xf numFmtId="2" fontId="15" fillId="34" borderId="10" xfId="0" applyNumberFormat="1" applyFont="1" applyFill="1" applyBorder="1" applyAlignment="1">
      <alignment horizontal="right" vertical="center" wrapText="1"/>
    </xf>
    <xf numFmtId="2" fontId="36" fillId="33" borderId="10" xfId="0" applyNumberFormat="1" applyFont="1" applyFill="1" applyBorder="1" applyAlignment="1">
      <alignment horizontal="right" vertical="center" wrapText="1"/>
    </xf>
    <xf numFmtId="2" fontId="37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2" fontId="23" fillId="0" borderId="10" xfId="0" applyNumberFormat="1" applyFont="1" applyBorder="1" applyAlignment="1">
      <alignment horizontal="right" vertical="center"/>
    </xf>
    <xf numFmtId="0" fontId="2" fillId="0" borderId="3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0" fillId="0" borderId="27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" fillId="0" borderId="26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27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2" fillId="0" borderId="3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10" fillId="0" borderId="27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justify"/>
    </xf>
    <xf numFmtId="0" fontId="10" fillId="0" borderId="35" xfId="0" applyFont="1" applyBorder="1" applyAlignment="1">
      <alignment horizontal="left" vertical="justify"/>
    </xf>
    <xf numFmtId="0" fontId="10" fillId="0" borderId="28" xfId="0" applyFont="1" applyBorder="1" applyAlignment="1">
      <alignment horizontal="left" vertical="justify"/>
    </xf>
    <xf numFmtId="0" fontId="23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4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32" fillId="0" borderId="0" xfId="0" applyFont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1" fillId="33" borderId="36" xfId="0" applyFont="1" applyFill="1" applyBorder="1" applyAlignment="1">
      <alignment horizontal="center" vertical="top"/>
    </xf>
    <xf numFmtId="0" fontId="13" fillId="33" borderId="50" xfId="0" applyFont="1" applyFill="1" applyBorder="1" applyAlignment="1">
      <alignment horizontal="left" vertical="top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2" fillId="33" borderId="3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3" borderId="49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/>
    </xf>
    <xf numFmtId="176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 vertical="top"/>
    </xf>
    <xf numFmtId="0" fontId="0" fillId="33" borderId="26" xfId="0" applyFill="1" applyBorder="1" applyAlignment="1">
      <alignment horizontal="center"/>
    </xf>
    <xf numFmtId="0" fontId="10" fillId="33" borderId="27" xfId="0" applyFont="1" applyFill="1" applyBorder="1" applyAlignment="1">
      <alignment horizontal="left" wrapText="1"/>
    </xf>
    <xf numFmtId="0" fontId="10" fillId="33" borderId="35" xfId="0" applyFont="1" applyFill="1" applyBorder="1" applyAlignment="1">
      <alignment horizontal="left" wrapText="1"/>
    </xf>
    <xf numFmtId="0" fontId="10" fillId="33" borderId="28" xfId="0" applyFont="1" applyFill="1" applyBorder="1" applyAlignment="1">
      <alignment horizontal="left" wrapText="1"/>
    </xf>
    <xf numFmtId="0" fontId="27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/>
    </xf>
    <xf numFmtId="176" fontId="1" fillId="33" borderId="19" xfId="0" applyNumberFormat="1" applyFont="1" applyFill="1" applyBorder="1" applyAlignment="1">
      <alignment/>
    </xf>
    <xf numFmtId="0" fontId="10" fillId="33" borderId="27" xfId="0" applyFont="1" applyFill="1" applyBorder="1" applyAlignment="1">
      <alignment horizontal="left" wrapText="1"/>
    </xf>
    <xf numFmtId="0" fontId="10" fillId="33" borderId="35" xfId="0" applyFont="1" applyFill="1" applyBorder="1" applyAlignment="1">
      <alignment horizontal="left" wrapText="1"/>
    </xf>
    <xf numFmtId="0" fontId="10" fillId="33" borderId="28" xfId="0" applyFont="1" applyFill="1" applyBorder="1" applyAlignment="1">
      <alignment horizontal="left" wrapText="1"/>
    </xf>
    <xf numFmtId="0" fontId="27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2" xfId="54" applyFont="1" applyFill="1" applyBorder="1" applyAlignment="1" applyProtection="1">
      <alignment wrapText="1"/>
      <protection/>
    </xf>
    <xf numFmtId="0" fontId="8" fillId="33" borderId="10" xfId="53" applyFont="1" applyFill="1" applyBorder="1" applyAlignment="1" applyProtection="1">
      <alignment wrapText="1"/>
      <protection/>
    </xf>
    <xf numFmtId="0" fontId="1" fillId="33" borderId="0" xfId="0" applyFont="1" applyFill="1" applyAlignment="1">
      <alignment/>
    </xf>
    <xf numFmtId="0" fontId="8" fillId="33" borderId="10" xfId="54" applyFont="1" applyFill="1" applyBorder="1" applyAlignment="1" applyProtection="1">
      <alignment wrapText="1"/>
      <protection/>
    </xf>
    <xf numFmtId="0" fontId="27" fillId="33" borderId="0" xfId="0" applyFont="1" applyFill="1" applyBorder="1" applyAlignment="1">
      <alignment/>
    </xf>
    <xf numFmtId="0" fontId="7" fillId="33" borderId="10" xfId="54" applyFont="1" applyFill="1" applyBorder="1" applyAlignment="1" applyProtection="1">
      <alignment horizontal="left" wrapText="1"/>
      <protection/>
    </xf>
    <xf numFmtId="0" fontId="7" fillId="33" borderId="10" xfId="54" applyFont="1" applyFill="1" applyBorder="1" applyAlignment="1" applyProtection="1">
      <alignment wrapText="1"/>
      <protection/>
    </xf>
    <xf numFmtId="0" fontId="7" fillId="33" borderId="10" xfId="54" applyFont="1" applyFill="1" applyBorder="1" applyAlignment="1" applyProtection="1">
      <alignment horizontal="left" vertical="center" wrapText="1"/>
      <protection/>
    </xf>
    <xf numFmtId="0" fontId="7" fillId="33" borderId="10" xfId="53" applyFont="1" applyFill="1" applyBorder="1" applyAlignment="1" applyProtection="1">
      <alignment wrapText="1"/>
      <protection/>
    </xf>
    <xf numFmtId="0" fontId="1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vertical="center" wrapText="1"/>
    </xf>
    <xf numFmtId="176" fontId="1" fillId="33" borderId="15" xfId="0" applyNumberFormat="1" applyFont="1" applyFill="1" applyBorder="1" applyAlignment="1">
      <alignment/>
    </xf>
    <xf numFmtId="0" fontId="1" fillId="33" borderId="5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33" borderId="30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top"/>
    </xf>
    <xf numFmtId="0" fontId="4" fillId="33" borderId="10" xfId="52" applyFont="1" applyFill="1" applyBorder="1" applyAlignment="1" applyProtection="1">
      <alignment vertical="center" wrapText="1"/>
      <protection/>
    </xf>
    <xf numFmtId="0" fontId="4" fillId="33" borderId="10" xfId="52" applyFont="1" applyFill="1" applyBorder="1" applyAlignment="1" applyProtection="1">
      <alignment horizontal="left" vertical="center" wrapText="1"/>
      <protection/>
    </xf>
    <xf numFmtId="0" fontId="1" fillId="33" borderId="36" xfId="0" applyFont="1" applyFill="1" applyBorder="1" applyAlignment="1">
      <alignment horizontal="center" vertical="top"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0" fontId="1" fillId="33" borderId="19" xfId="0" applyFont="1" applyFill="1" applyBorder="1" applyAlignment="1">
      <alignment/>
    </xf>
    <xf numFmtId="0" fontId="1" fillId="33" borderId="36" xfId="0" applyFont="1" applyFill="1" applyBorder="1" applyAlignment="1">
      <alignment horizontal="center" vertical="center"/>
    </xf>
    <xf numFmtId="176" fontId="1" fillId="33" borderId="31" xfId="0" applyNumberFormat="1" applyFont="1" applyFill="1" applyBorder="1" applyAlignment="1">
      <alignment/>
    </xf>
    <xf numFmtId="16" fontId="1" fillId="33" borderId="13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16" fontId="1" fillId="33" borderId="52" xfId="0" applyNumberFormat="1" applyFont="1" applyFill="1" applyBorder="1" applyAlignment="1">
      <alignment horizontal="center" vertical="center"/>
    </xf>
    <xf numFmtId="176" fontId="1" fillId="33" borderId="16" xfId="0" applyNumberFormat="1" applyFont="1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A1">
      <selection activeCell="N20" sqref="N20"/>
    </sheetView>
  </sheetViews>
  <sheetFormatPr defaultColWidth="8.875" defaultRowHeight="12.75"/>
  <cols>
    <col min="1" max="1" width="5.00390625" style="9" customWidth="1"/>
    <col min="2" max="2" width="48.75390625" style="1" customWidth="1"/>
    <col min="3" max="3" width="14.375" style="9" customWidth="1"/>
    <col min="4" max="4" width="11.25390625" style="1" customWidth="1"/>
    <col min="5" max="5" width="16.00390625" style="1" customWidth="1"/>
    <col min="6" max="16384" width="8.875" style="1" customWidth="1"/>
  </cols>
  <sheetData>
    <row r="1" spans="1:5" ht="13.5" customHeight="1">
      <c r="A1" s="160" t="s">
        <v>80</v>
      </c>
      <c r="B1" s="160"/>
      <c r="C1" s="160"/>
      <c r="D1" s="160"/>
      <c r="E1" s="160"/>
    </row>
    <row r="2" spans="1:5" ht="17.25" customHeight="1">
      <c r="A2" s="161" t="s">
        <v>259</v>
      </c>
      <c r="B2" s="161"/>
      <c r="C2" s="161"/>
      <c r="D2" s="161"/>
      <c r="E2" s="161"/>
    </row>
    <row r="3" spans="1:5" ht="17.25" customHeight="1">
      <c r="A3" s="161" t="s">
        <v>258</v>
      </c>
      <c r="B3" s="161"/>
      <c r="C3" s="161"/>
      <c r="D3" s="161"/>
      <c r="E3" s="161"/>
    </row>
    <row r="4" spans="1:5" s="94" customFormat="1" ht="17.25" customHeight="1">
      <c r="A4" s="162" t="s">
        <v>300</v>
      </c>
      <c r="B4" s="162"/>
      <c r="C4" s="162"/>
      <c r="D4" s="162"/>
      <c r="E4" s="162"/>
    </row>
    <row r="5" ht="13.5" customHeight="1" thickBot="1">
      <c r="E5" s="76"/>
    </row>
    <row r="6" spans="1:5" ht="24" customHeight="1">
      <c r="A6" s="151" t="s">
        <v>0</v>
      </c>
      <c r="B6" s="163" t="s">
        <v>1</v>
      </c>
      <c r="C6" s="153" t="s">
        <v>81</v>
      </c>
      <c r="D6" s="158" t="s">
        <v>301</v>
      </c>
      <c r="E6" s="165" t="s">
        <v>284</v>
      </c>
    </row>
    <row r="7" spans="1:5" ht="30" customHeight="1" thickBot="1">
      <c r="A7" s="152"/>
      <c r="B7" s="164"/>
      <c r="C7" s="154"/>
      <c r="D7" s="159"/>
      <c r="E7" s="166"/>
    </row>
    <row r="8" spans="1:5" ht="15" customHeight="1" thickBot="1">
      <c r="A8" s="141" t="s">
        <v>82</v>
      </c>
      <c r="B8" s="142"/>
      <c r="C8" s="142"/>
      <c r="D8" s="148"/>
      <c r="E8" s="149"/>
    </row>
    <row r="9" spans="1:7" ht="25.5">
      <c r="A9" s="255" t="s">
        <v>2</v>
      </c>
      <c r="B9" s="247" t="s">
        <v>260</v>
      </c>
      <c r="C9" s="206" t="s">
        <v>3</v>
      </c>
      <c r="D9" s="205">
        <v>6421</v>
      </c>
      <c r="E9" s="256">
        <f>D9*100/6794</f>
        <v>94.50986164262585</v>
      </c>
      <c r="G9" s="107"/>
    </row>
    <row r="10" spans="1:7" ht="12.75">
      <c r="A10" s="209" t="s">
        <v>4</v>
      </c>
      <c r="B10" s="212" t="s">
        <v>185</v>
      </c>
      <c r="C10" s="202" t="s">
        <v>3</v>
      </c>
      <c r="D10" s="203">
        <v>7</v>
      </c>
      <c r="E10" s="211">
        <v>58.3</v>
      </c>
      <c r="G10" s="107"/>
    </row>
    <row r="11" spans="1:7" ht="12.75">
      <c r="A11" s="209" t="s">
        <v>5</v>
      </c>
      <c r="B11" s="212" t="s">
        <v>83</v>
      </c>
      <c r="C11" s="202" t="s">
        <v>3</v>
      </c>
      <c r="D11" s="203">
        <v>28</v>
      </c>
      <c r="E11" s="211">
        <f>D11*100/25</f>
        <v>112</v>
      </c>
      <c r="G11" s="107"/>
    </row>
    <row r="12" spans="1:7" ht="12.75">
      <c r="A12" s="209" t="s">
        <v>55</v>
      </c>
      <c r="B12" s="212" t="s">
        <v>161</v>
      </c>
      <c r="C12" s="202" t="s">
        <v>3</v>
      </c>
      <c r="D12" s="203">
        <v>-2</v>
      </c>
      <c r="E12" s="208">
        <f>D12*100/-12</f>
        <v>16.666666666666668</v>
      </c>
      <c r="G12" s="107"/>
    </row>
    <row r="13" spans="1:7" ht="12.75">
      <c r="A13" s="257" t="s">
        <v>74</v>
      </c>
      <c r="B13" s="212" t="s">
        <v>88</v>
      </c>
      <c r="C13" s="258" t="s">
        <v>212</v>
      </c>
      <c r="D13" s="207">
        <f>D10/D9*1000</f>
        <v>1.0901728702694284</v>
      </c>
      <c r="E13" s="208">
        <f>D13*100/1.8</f>
        <v>60.56515945941268</v>
      </c>
      <c r="G13" s="107"/>
    </row>
    <row r="14" spans="1:7" ht="12.75">
      <c r="A14" s="209" t="s">
        <v>73</v>
      </c>
      <c r="B14" s="212" t="s">
        <v>89</v>
      </c>
      <c r="C14" s="258" t="s">
        <v>212</v>
      </c>
      <c r="D14" s="207">
        <f>D11/D9*1000</f>
        <v>4.360691481077714</v>
      </c>
      <c r="E14" s="208">
        <f>D14*100/2.4</f>
        <v>181.69547837823808</v>
      </c>
      <c r="G14" s="107"/>
    </row>
    <row r="15" spans="1:7" ht="12.75">
      <c r="A15" s="257" t="s">
        <v>75</v>
      </c>
      <c r="B15" s="212" t="s">
        <v>90</v>
      </c>
      <c r="C15" s="258" t="s">
        <v>212</v>
      </c>
      <c r="D15" s="207">
        <f>-2/D9*1000</f>
        <v>-0.3114779629341224</v>
      </c>
      <c r="E15" s="208">
        <f>D15*100/-0.6</f>
        <v>51.912993822353734</v>
      </c>
      <c r="G15" s="107"/>
    </row>
    <row r="16" spans="1:7" ht="13.5" customHeight="1" thickBot="1">
      <c r="A16" s="259" t="s">
        <v>160</v>
      </c>
      <c r="B16" s="210" t="s">
        <v>76</v>
      </c>
      <c r="C16" s="258" t="s">
        <v>212</v>
      </c>
      <c r="D16" s="238">
        <f>D12/D9*1000</f>
        <v>-0.3114779629341224</v>
      </c>
      <c r="E16" s="260">
        <f>D16*100/-4.6</f>
        <v>6.771260063785269</v>
      </c>
      <c r="G16" s="107"/>
    </row>
    <row r="17" spans="1:7" ht="15" customHeight="1" thickBot="1">
      <c r="A17" s="243" t="s">
        <v>213</v>
      </c>
      <c r="B17" s="244"/>
      <c r="C17" s="244"/>
      <c r="D17" s="244"/>
      <c r="E17" s="245"/>
      <c r="G17" s="107"/>
    </row>
    <row r="18" spans="1:5" ht="25.5" customHeight="1">
      <c r="A18" s="246" t="s">
        <v>48</v>
      </c>
      <c r="B18" s="261" t="s">
        <v>192</v>
      </c>
      <c r="C18" s="262" t="s">
        <v>3</v>
      </c>
      <c r="D18" s="263">
        <v>584.5</v>
      </c>
      <c r="E18" s="254">
        <v>212.7</v>
      </c>
    </row>
    <row r="19" spans="1:5" ht="11.25" customHeight="1">
      <c r="A19" s="249"/>
      <c r="B19" s="222" t="s">
        <v>218</v>
      </c>
      <c r="C19" s="223"/>
      <c r="D19" s="223"/>
      <c r="E19" s="224"/>
    </row>
    <row r="20" spans="1:5" ht="12.75">
      <c r="A20" s="249"/>
      <c r="B20" s="251" t="s">
        <v>25</v>
      </c>
      <c r="C20" s="202" t="s">
        <v>3</v>
      </c>
      <c r="D20" s="203"/>
      <c r="E20" s="211"/>
    </row>
    <row r="21" spans="1:5" ht="12.75">
      <c r="A21" s="249"/>
      <c r="B21" s="251" t="s">
        <v>26</v>
      </c>
      <c r="C21" s="202" t="s">
        <v>3</v>
      </c>
      <c r="D21" s="203"/>
      <c r="E21" s="211"/>
    </row>
    <row r="22" spans="1:5" ht="12.75">
      <c r="A22" s="249"/>
      <c r="B22" s="251" t="s">
        <v>20</v>
      </c>
      <c r="C22" s="202" t="s">
        <v>3</v>
      </c>
      <c r="D22" s="203"/>
      <c r="E22" s="211"/>
    </row>
    <row r="23" spans="1:5" ht="12.75" customHeight="1">
      <c r="A23" s="249"/>
      <c r="B23" s="251" t="s">
        <v>27</v>
      </c>
      <c r="C23" s="202" t="s">
        <v>3</v>
      </c>
      <c r="D23" s="203"/>
      <c r="E23" s="211"/>
    </row>
    <row r="24" spans="1:5" ht="12.75">
      <c r="A24" s="249"/>
      <c r="B24" s="251" t="s">
        <v>19</v>
      </c>
      <c r="C24" s="202" t="s">
        <v>3</v>
      </c>
      <c r="D24" s="203"/>
      <c r="E24" s="211"/>
    </row>
    <row r="25" spans="1:5" ht="37.5" customHeight="1">
      <c r="A25" s="249"/>
      <c r="B25" s="251" t="s">
        <v>28</v>
      </c>
      <c r="C25" s="202" t="s">
        <v>3</v>
      </c>
      <c r="D25" s="203"/>
      <c r="E25" s="211"/>
    </row>
    <row r="26" spans="1:5" ht="12.75">
      <c r="A26" s="249"/>
      <c r="B26" s="251" t="s">
        <v>29</v>
      </c>
      <c r="C26" s="202" t="s">
        <v>3</v>
      </c>
      <c r="D26" s="203"/>
      <c r="E26" s="211"/>
    </row>
    <row r="27" spans="1:5" ht="12.75">
      <c r="A27" s="249"/>
      <c r="B27" s="251" t="s">
        <v>24</v>
      </c>
      <c r="C27" s="202" t="s">
        <v>3</v>
      </c>
      <c r="D27" s="203"/>
      <c r="E27" s="211"/>
    </row>
    <row r="28" spans="1:5" ht="12.75">
      <c r="A28" s="249"/>
      <c r="B28" s="251" t="s">
        <v>30</v>
      </c>
      <c r="C28" s="202" t="s">
        <v>3</v>
      </c>
      <c r="D28" s="203"/>
      <c r="E28" s="211"/>
    </row>
    <row r="29" spans="1:5" ht="25.5">
      <c r="A29" s="249"/>
      <c r="B29" s="251" t="s">
        <v>31</v>
      </c>
      <c r="C29" s="202" t="s">
        <v>3</v>
      </c>
      <c r="D29" s="203"/>
      <c r="E29" s="211"/>
    </row>
    <row r="30" spans="1:5" ht="25.5">
      <c r="A30" s="252"/>
      <c r="B30" s="251" t="s">
        <v>32</v>
      </c>
      <c r="C30" s="202" t="s">
        <v>3</v>
      </c>
      <c r="D30" s="203"/>
      <c r="E30" s="211"/>
    </row>
    <row r="31" spans="1:5" ht="24" customHeight="1">
      <c r="A31" s="13" t="s">
        <v>56</v>
      </c>
      <c r="B31" s="28" t="s">
        <v>193</v>
      </c>
      <c r="C31" s="6" t="s">
        <v>47</v>
      </c>
      <c r="D31" s="4">
        <v>0.53</v>
      </c>
      <c r="E31" s="106">
        <f>D31*100/0.33</f>
        <v>160.6060606060606</v>
      </c>
    </row>
    <row r="32" spans="1:5" ht="25.5">
      <c r="A32" s="126" t="s">
        <v>54</v>
      </c>
      <c r="B32" s="5" t="s">
        <v>194</v>
      </c>
      <c r="C32" s="6" t="s">
        <v>46</v>
      </c>
      <c r="D32" s="4"/>
      <c r="E32" s="14"/>
    </row>
    <row r="33" spans="1:5" ht="12.75">
      <c r="A33" s="130"/>
      <c r="B33" s="127" t="s">
        <v>203</v>
      </c>
      <c r="C33" s="128"/>
      <c r="D33" s="128"/>
      <c r="E33" s="129"/>
    </row>
    <row r="34" spans="1:5" ht="12.75">
      <c r="A34" s="130"/>
      <c r="B34" s="5" t="s">
        <v>49</v>
      </c>
      <c r="C34" s="6" t="s">
        <v>46</v>
      </c>
      <c r="D34" s="4"/>
      <c r="E34" s="14"/>
    </row>
    <row r="35" spans="1:5" ht="25.5">
      <c r="A35" s="130"/>
      <c r="B35" s="5" t="s">
        <v>252</v>
      </c>
      <c r="C35" s="6"/>
      <c r="D35" s="4"/>
      <c r="E35" s="14"/>
    </row>
    <row r="36" spans="1:5" ht="12.75">
      <c r="A36" s="130"/>
      <c r="B36" s="5"/>
      <c r="C36" s="6"/>
      <c r="D36" s="4"/>
      <c r="E36" s="14"/>
    </row>
    <row r="37" spans="1:5" ht="12.75">
      <c r="A37" s="130"/>
      <c r="B37" s="5"/>
      <c r="C37" s="6"/>
      <c r="D37" s="4"/>
      <c r="E37" s="14"/>
    </row>
    <row r="38" spans="1:5" ht="12.75">
      <c r="A38" s="130"/>
      <c r="B38" s="5" t="s">
        <v>186</v>
      </c>
      <c r="C38" s="6" t="s">
        <v>46</v>
      </c>
      <c r="D38" s="4"/>
      <c r="E38" s="14"/>
    </row>
    <row r="39" spans="1:5" ht="25.5">
      <c r="A39" s="130"/>
      <c r="B39" s="5" t="s">
        <v>252</v>
      </c>
      <c r="C39" s="78"/>
      <c r="D39" s="4"/>
      <c r="E39" s="79"/>
    </row>
    <row r="40" spans="1:5" ht="12.75">
      <c r="A40" s="130"/>
      <c r="B40" s="5"/>
      <c r="C40" s="78"/>
      <c r="D40" s="4"/>
      <c r="E40" s="79"/>
    </row>
    <row r="41" spans="1:5" ht="12.75">
      <c r="A41" s="130"/>
      <c r="B41" s="5"/>
      <c r="C41" s="78"/>
      <c r="D41" s="4"/>
      <c r="E41" s="79"/>
    </row>
    <row r="42" spans="1:5" ht="12.75">
      <c r="A42" s="130"/>
      <c r="B42" s="155" t="s">
        <v>87</v>
      </c>
      <c r="C42" s="156"/>
      <c r="D42" s="156"/>
      <c r="E42" s="157"/>
    </row>
    <row r="43" spans="1:5" ht="12.75">
      <c r="A43" s="130"/>
      <c r="B43" s="2" t="s">
        <v>25</v>
      </c>
      <c r="C43" s="6" t="s">
        <v>46</v>
      </c>
      <c r="D43" s="4"/>
      <c r="E43" s="14"/>
    </row>
    <row r="44" spans="1:5" ht="12.75">
      <c r="A44" s="130"/>
      <c r="B44" s="2" t="s">
        <v>26</v>
      </c>
      <c r="C44" s="6" t="s">
        <v>46</v>
      </c>
      <c r="D44" s="4"/>
      <c r="E44" s="14"/>
    </row>
    <row r="45" spans="1:5" ht="12.75">
      <c r="A45" s="130"/>
      <c r="B45" s="2" t="s">
        <v>20</v>
      </c>
      <c r="C45" s="6" t="s">
        <v>46</v>
      </c>
      <c r="D45" s="4"/>
      <c r="E45" s="14"/>
    </row>
    <row r="46" spans="1:5" ht="12.75" customHeight="1">
      <c r="A46" s="130"/>
      <c r="B46" s="2" t="s">
        <v>27</v>
      </c>
      <c r="C46" s="6" t="s">
        <v>46</v>
      </c>
      <c r="D46" s="4"/>
      <c r="E46" s="14"/>
    </row>
    <row r="47" spans="1:5" ht="12.75">
      <c r="A47" s="130"/>
      <c r="B47" s="2" t="s">
        <v>19</v>
      </c>
      <c r="C47" s="6" t="s">
        <v>46</v>
      </c>
      <c r="D47" s="4"/>
      <c r="E47" s="14"/>
    </row>
    <row r="48" spans="1:5" ht="36" customHeight="1">
      <c r="A48" s="130"/>
      <c r="B48" s="2" t="s">
        <v>28</v>
      </c>
      <c r="C48" s="6" t="s">
        <v>46</v>
      </c>
      <c r="D48" s="4"/>
      <c r="E48" s="14"/>
    </row>
    <row r="49" spans="1:5" ht="11.25" customHeight="1">
      <c r="A49" s="130"/>
      <c r="B49" s="2" t="s">
        <v>29</v>
      </c>
      <c r="C49" s="6" t="s">
        <v>46</v>
      </c>
      <c r="D49" s="4"/>
      <c r="E49" s="14"/>
    </row>
    <row r="50" spans="1:5" ht="12.75">
      <c r="A50" s="130"/>
      <c r="B50" s="2" t="s">
        <v>24</v>
      </c>
      <c r="C50" s="6" t="s">
        <v>46</v>
      </c>
      <c r="D50" s="4"/>
      <c r="E50" s="14"/>
    </row>
    <row r="51" spans="1:5" ht="12.75">
      <c r="A51" s="130"/>
      <c r="B51" s="2" t="s">
        <v>30</v>
      </c>
      <c r="C51" s="6" t="s">
        <v>46</v>
      </c>
      <c r="D51" s="4"/>
      <c r="E51" s="14"/>
    </row>
    <row r="52" spans="1:5" ht="25.5">
      <c r="A52" s="130"/>
      <c r="B52" s="2" t="s">
        <v>31</v>
      </c>
      <c r="C52" s="6" t="s">
        <v>46</v>
      </c>
      <c r="D52" s="4"/>
      <c r="E52" s="14"/>
    </row>
    <row r="53" spans="1:5" ht="24" customHeight="1">
      <c r="A53" s="131"/>
      <c r="B53" s="2" t="s">
        <v>32</v>
      </c>
      <c r="C53" s="6" t="s">
        <v>46</v>
      </c>
      <c r="D53" s="4"/>
      <c r="E53" s="14"/>
    </row>
    <row r="54" spans="1:5" ht="25.5">
      <c r="A54" s="126" t="s">
        <v>57</v>
      </c>
      <c r="B54" s="212" t="s">
        <v>195</v>
      </c>
      <c r="C54" s="226" t="s">
        <v>17</v>
      </c>
      <c r="D54" s="203">
        <v>46359.7</v>
      </c>
      <c r="E54" s="211">
        <v>123.2</v>
      </c>
    </row>
    <row r="55" spans="1:5" ht="12.75">
      <c r="A55" s="130"/>
      <c r="B55" s="222" t="s">
        <v>84</v>
      </c>
      <c r="C55" s="223"/>
      <c r="D55" s="223"/>
      <c r="E55" s="224"/>
    </row>
    <row r="56" spans="1:5" ht="12.75">
      <c r="A56" s="130"/>
      <c r="B56" s="8" t="s">
        <v>25</v>
      </c>
      <c r="C56" s="3" t="s">
        <v>17</v>
      </c>
      <c r="D56" s="4"/>
      <c r="E56" s="14"/>
    </row>
    <row r="57" spans="1:5" ht="12.75">
      <c r="A57" s="130"/>
      <c r="B57" s="8" t="s">
        <v>26</v>
      </c>
      <c r="C57" s="3" t="s">
        <v>17</v>
      </c>
      <c r="D57" s="4"/>
      <c r="E57" s="14"/>
    </row>
    <row r="58" spans="1:5" ht="12.75">
      <c r="A58" s="130"/>
      <c r="B58" s="8" t="s">
        <v>20</v>
      </c>
      <c r="C58" s="3" t="s">
        <v>17</v>
      </c>
      <c r="D58" s="4"/>
      <c r="E58" s="14"/>
    </row>
    <row r="59" spans="1:5" ht="12.75" customHeight="1">
      <c r="A59" s="130"/>
      <c r="B59" s="8" t="s">
        <v>27</v>
      </c>
      <c r="C59" s="3" t="s">
        <v>17</v>
      </c>
      <c r="D59" s="4"/>
      <c r="E59" s="14"/>
    </row>
    <row r="60" spans="1:5" ht="12.75">
      <c r="A60" s="130"/>
      <c r="B60" s="8" t="s">
        <v>19</v>
      </c>
      <c r="C60" s="3" t="s">
        <v>17</v>
      </c>
      <c r="D60" s="4"/>
      <c r="E60" s="14"/>
    </row>
    <row r="61" spans="1:5" ht="36.75" customHeight="1">
      <c r="A61" s="130"/>
      <c r="B61" s="8" t="s">
        <v>28</v>
      </c>
      <c r="C61" s="3" t="s">
        <v>17</v>
      </c>
      <c r="D61" s="4"/>
      <c r="E61" s="14"/>
    </row>
    <row r="62" spans="1:5" ht="12.75">
      <c r="A62" s="130"/>
      <c r="B62" s="8" t="s">
        <v>29</v>
      </c>
      <c r="C62" s="3" t="s">
        <v>17</v>
      </c>
      <c r="D62" s="4"/>
      <c r="E62" s="14"/>
    </row>
    <row r="63" spans="1:5" ht="12.75">
      <c r="A63" s="130"/>
      <c r="B63" s="8" t="s">
        <v>24</v>
      </c>
      <c r="C63" s="3" t="s">
        <v>17</v>
      </c>
      <c r="D63" s="4"/>
      <c r="E63" s="14"/>
    </row>
    <row r="64" spans="1:5" ht="12.75">
      <c r="A64" s="130"/>
      <c r="B64" s="8" t="s">
        <v>30</v>
      </c>
      <c r="C64" s="3" t="s">
        <v>17</v>
      </c>
      <c r="D64" s="4"/>
      <c r="E64" s="14"/>
    </row>
    <row r="65" spans="1:5" ht="25.5">
      <c r="A65" s="130"/>
      <c r="B65" s="8" t="s">
        <v>31</v>
      </c>
      <c r="C65" s="3" t="s">
        <v>17</v>
      </c>
      <c r="D65" s="4"/>
      <c r="E65" s="14"/>
    </row>
    <row r="66" spans="1:5" ht="26.25" thickBot="1">
      <c r="A66" s="150"/>
      <c r="B66" s="23" t="s">
        <v>32</v>
      </c>
      <c r="C66" s="24" t="s">
        <v>17</v>
      </c>
      <c r="D66" s="17"/>
      <c r="E66" s="18"/>
    </row>
    <row r="67" spans="1:5" ht="15.75" customHeight="1" thickBot="1">
      <c r="A67" s="141" t="s">
        <v>214</v>
      </c>
      <c r="B67" s="142"/>
      <c r="C67" s="142"/>
      <c r="D67" s="142"/>
      <c r="E67" s="143"/>
    </row>
    <row r="68" spans="1:5" ht="66.75" customHeight="1">
      <c r="A68" s="19" t="s">
        <v>50</v>
      </c>
      <c r="B68" s="20" t="s">
        <v>91</v>
      </c>
      <c r="C68" s="26" t="s">
        <v>58</v>
      </c>
      <c r="D68" s="220">
        <v>70494</v>
      </c>
      <c r="E68" s="254">
        <v>68.8</v>
      </c>
    </row>
    <row r="69" spans="1:5" ht="37.5" customHeight="1">
      <c r="A69" s="6" t="s">
        <v>59</v>
      </c>
      <c r="B69" s="85" t="s">
        <v>187</v>
      </c>
      <c r="C69" s="6" t="s">
        <v>86</v>
      </c>
      <c r="D69" s="4"/>
      <c r="E69" s="4"/>
    </row>
    <row r="70" spans="1:5" ht="21.75" customHeight="1" hidden="1">
      <c r="A70" s="6"/>
      <c r="B70" s="85"/>
      <c r="C70" s="6"/>
      <c r="D70" s="4"/>
      <c r="E70" s="4"/>
    </row>
    <row r="71" spans="1:5" ht="20.25" customHeight="1" hidden="1">
      <c r="A71" s="6"/>
      <c r="B71" s="85"/>
      <c r="C71" s="6"/>
      <c r="D71" s="4"/>
      <c r="E71" s="4"/>
    </row>
    <row r="72" spans="1:5" ht="21.75" customHeight="1" hidden="1">
      <c r="A72" s="6"/>
      <c r="B72" s="85"/>
      <c r="C72" s="6"/>
      <c r="D72" s="4"/>
      <c r="E72" s="4"/>
    </row>
    <row r="73" spans="1:5" ht="20.25" customHeight="1" hidden="1">
      <c r="A73" s="6"/>
      <c r="B73" s="85"/>
      <c r="C73" s="6"/>
      <c r="D73" s="4"/>
      <c r="E73" s="4"/>
    </row>
    <row r="74" spans="1:5" ht="23.25" customHeight="1" hidden="1">
      <c r="A74" s="6"/>
      <c r="B74" s="85"/>
      <c r="C74" s="6"/>
      <c r="D74" s="4"/>
      <c r="E74" s="4"/>
    </row>
    <row r="75" spans="1:5" ht="23.25" customHeight="1" hidden="1">
      <c r="A75" s="6"/>
      <c r="B75" s="85"/>
      <c r="C75" s="6"/>
      <c r="D75" s="4"/>
      <c r="E75" s="4"/>
    </row>
    <row r="76" spans="1:5" s="84" customFormat="1" ht="14.25" customHeight="1" thickBot="1">
      <c r="A76" s="147" t="s">
        <v>196</v>
      </c>
      <c r="B76" s="148"/>
      <c r="C76" s="148"/>
      <c r="D76" s="148"/>
      <c r="E76" s="149"/>
    </row>
    <row r="77" spans="1:5" ht="25.5">
      <c r="A77" s="124" t="s">
        <v>60</v>
      </c>
      <c r="B77" s="27" t="s">
        <v>92</v>
      </c>
      <c r="C77" s="26" t="s">
        <v>58</v>
      </c>
      <c r="D77" s="21"/>
      <c r="E77" s="22"/>
    </row>
    <row r="78" spans="1:5" ht="12.75">
      <c r="A78" s="130"/>
      <c r="B78" s="144" t="s">
        <v>85</v>
      </c>
      <c r="C78" s="145"/>
      <c r="D78" s="145"/>
      <c r="E78" s="146"/>
    </row>
    <row r="79" spans="1:5" ht="12.75">
      <c r="A79" s="130"/>
      <c r="B79" s="7" t="s">
        <v>6</v>
      </c>
      <c r="C79" s="3" t="s">
        <v>58</v>
      </c>
      <c r="D79" s="4"/>
      <c r="E79" s="14"/>
    </row>
    <row r="80" spans="1:5" ht="13.5" thickBot="1">
      <c r="A80" s="131"/>
      <c r="B80" s="7" t="s">
        <v>7</v>
      </c>
      <c r="C80" s="3" t="s">
        <v>58</v>
      </c>
      <c r="D80" s="4"/>
      <c r="E80" s="14"/>
    </row>
    <row r="81" spans="1:5" s="80" customFormat="1" ht="27" customHeight="1">
      <c r="A81" s="138" t="s">
        <v>61</v>
      </c>
      <c r="B81" s="27" t="s">
        <v>8</v>
      </c>
      <c r="C81" s="27"/>
      <c r="D81" s="27"/>
      <c r="E81" s="27"/>
    </row>
    <row r="82" spans="1:5" s="80" customFormat="1" ht="12" customHeight="1">
      <c r="A82" s="139"/>
      <c r="B82" s="81" t="s">
        <v>9</v>
      </c>
      <c r="C82" s="82" t="s">
        <v>86</v>
      </c>
      <c r="D82" s="81"/>
      <c r="E82" s="83"/>
    </row>
    <row r="83" spans="1:5" s="80" customFormat="1" ht="12.75">
      <c r="A83" s="139"/>
      <c r="B83" s="81" t="s">
        <v>10</v>
      </c>
      <c r="C83" s="82" t="s">
        <v>86</v>
      </c>
      <c r="D83" s="81"/>
      <c r="E83" s="83"/>
    </row>
    <row r="84" spans="1:5" s="80" customFormat="1" ht="12" customHeight="1">
      <c r="A84" s="139"/>
      <c r="B84" s="81" t="s">
        <v>14</v>
      </c>
      <c r="C84" s="82" t="s">
        <v>86</v>
      </c>
      <c r="D84" s="81"/>
      <c r="E84" s="83"/>
    </row>
    <row r="85" spans="1:5" s="80" customFormat="1" ht="11.25" customHeight="1">
      <c r="A85" s="139"/>
      <c r="B85" s="81" t="s">
        <v>13</v>
      </c>
      <c r="C85" s="82" t="s">
        <v>86</v>
      </c>
      <c r="D85" s="81"/>
      <c r="E85" s="83"/>
    </row>
    <row r="86" spans="1:5" s="80" customFormat="1" ht="10.5" customHeight="1">
      <c r="A86" s="139"/>
      <c r="B86" s="81" t="s">
        <v>11</v>
      </c>
      <c r="C86" s="82" t="s">
        <v>16</v>
      </c>
      <c r="D86" s="81"/>
      <c r="E86" s="83"/>
    </row>
    <row r="87" spans="1:5" s="80" customFormat="1" ht="12" customHeight="1" thickBot="1">
      <c r="A87" s="140"/>
      <c r="B87" s="81" t="s">
        <v>12</v>
      </c>
      <c r="C87" s="82" t="s">
        <v>15</v>
      </c>
      <c r="D87" s="81"/>
      <c r="E87" s="83"/>
    </row>
    <row r="88" spans="1:5" ht="15.75" customHeight="1" thickBot="1">
      <c r="A88" s="141" t="s">
        <v>215</v>
      </c>
      <c r="B88" s="142"/>
      <c r="C88" s="142"/>
      <c r="D88" s="142"/>
      <c r="E88" s="143"/>
    </row>
    <row r="89" spans="1:5" ht="12.75">
      <c r="A89" s="19" t="s">
        <v>189</v>
      </c>
      <c r="B89" s="29" t="s">
        <v>64</v>
      </c>
      <c r="C89" s="26" t="s">
        <v>18</v>
      </c>
      <c r="D89" s="21"/>
      <c r="E89" s="22"/>
    </row>
    <row r="90" spans="1:5" ht="12.75">
      <c r="A90" s="13" t="s">
        <v>51</v>
      </c>
      <c r="B90" s="28" t="s">
        <v>65</v>
      </c>
      <c r="C90" s="3" t="s">
        <v>18</v>
      </c>
      <c r="D90" s="4"/>
      <c r="E90" s="14"/>
    </row>
    <row r="91" spans="1:5" ht="13.5" thickBot="1">
      <c r="A91" s="239" t="s">
        <v>63</v>
      </c>
      <c r="B91" s="240" t="s">
        <v>66</v>
      </c>
      <c r="C91" s="237" t="s">
        <v>18</v>
      </c>
      <c r="D91" s="241">
        <v>70494</v>
      </c>
      <c r="E91" s="242">
        <v>212.8</v>
      </c>
    </row>
    <row r="92" spans="1:5" ht="15.75" customHeight="1" thickBot="1">
      <c r="A92" s="243" t="s">
        <v>216</v>
      </c>
      <c r="B92" s="244"/>
      <c r="C92" s="244"/>
      <c r="D92" s="244"/>
      <c r="E92" s="245"/>
    </row>
    <row r="93" spans="1:5" ht="12.75">
      <c r="A93" s="246" t="s">
        <v>52</v>
      </c>
      <c r="B93" s="247" t="s">
        <v>197</v>
      </c>
      <c r="C93" s="248" t="s">
        <v>62</v>
      </c>
      <c r="D93" s="205">
        <v>606</v>
      </c>
      <c r="E93" s="104">
        <v>32.2</v>
      </c>
    </row>
    <row r="94" spans="1:5" ht="12.75">
      <c r="A94" s="249"/>
      <c r="B94" s="222" t="s">
        <v>87</v>
      </c>
      <c r="C94" s="223"/>
      <c r="D94" s="223"/>
      <c r="E94" s="224"/>
    </row>
    <row r="95" spans="1:5" ht="12.75">
      <c r="A95" s="249"/>
      <c r="B95" s="250" t="s">
        <v>25</v>
      </c>
      <c r="C95" s="226" t="s">
        <v>18</v>
      </c>
      <c r="D95" s="203"/>
      <c r="E95" s="211"/>
    </row>
    <row r="96" spans="1:5" ht="12.75">
      <c r="A96" s="249"/>
      <c r="B96" s="250" t="s">
        <v>26</v>
      </c>
      <c r="C96" s="226" t="s">
        <v>18</v>
      </c>
      <c r="D96" s="203"/>
      <c r="E96" s="211"/>
    </row>
    <row r="97" spans="1:5" ht="12.75">
      <c r="A97" s="249"/>
      <c r="B97" s="250" t="s">
        <v>20</v>
      </c>
      <c r="C97" s="226" t="s">
        <v>18</v>
      </c>
      <c r="D97" s="203"/>
      <c r="E97" s="211"/>
    </row>
    <row r="98" spans="1:5" ht="25.5" customHeight="1">
      <c r="A98" s="249"/>
      <c r="B98" s="250" t="s">
        <v>27</v>
      </c>
      <c r="C98" s="226" t="s">
        <v>18</v>
      </c>
      <c r="D98" s="203"/>
      <c r="E98" s="211"/>
    </row>
    <row r="99" spans="1:5" ht="12.75">
      <c r="A99" s="249"/>
      <c r="B99" s="250" t="s">
        <v>19</v>
      </c>
      <c r="C99" s="226" t="s">
        <v>18</v>
      </c>
      <c r="D99" s="203"/>
      <c r="E99" s="211"/>
    </row>
    <row r="100" spans="1:5" ht="37.5" customHeight="1">
      <c r="A100" s="249"/>
      <c r="B100" s="250" t="s">
        <v>28</v>
      </c>
      <c r="C100" s="226" t="s">
        <v>18</v>
      </c>
      <c r="D100" s="203"/>
      <c r="E100" s="211"/>
    </row>
    <row r="101" spans="1:5" ht="12.75">
      <c r="A101" s="249"/>
      <c r="B101" s="250" t="s">
        <v>29</v>
      </c>
      <c r="C101" s="226" t="s">
        <v>18</v>
      </c>
      <c r="D101" s="203"/>
      <c r="E101" s="211"/>
    </row>
    <row r="102" spans="1:5" ht="12.75">
      <c r="A102" s="249"/>
      <c r="B102" s="251" t="s">
        <v>24</v>
      </c>
      <c r="C102" s="226" t="s">
        <v>18</v>
      </c>
      <c r="D102" s="203"/>
      <c r="E102" s="211"/>
    </row>
    <row r="103" spans="1:5" ht="12.75">
      <c r="A103" s="249"/>
      <c r="B103" s="251" t="s">
        <v>30</v>
      </c>
      <c r="C103" s="226" t="s">
        <v>18</v>
      </c>
      <c r="D103" s="203"/>
      <c r="E103" s="211"/>
    </row>
    <row r="104" spans="1:5" ht="25.5">
      <c r="A104" s="249"/>
      <c r="B104" s="251" t="s">
        <v>31</v>
      </c>
      <c r="C104" s="226" t="s">
        <v>18</v>
      </c>
      <c r="D104" s="203"/>
      <c r="E104" s="211"/>
    </row>
    <row r="105" spans="1:5" ht="25.5">
      <c r="A105" s="252"/>
      <c r="B105" s="253" t="s">
        <v>32</v>
      </c>
      <c r="C105" s="226" t="s">
        <v>18</v>
      </c>
      <c r="D105" s="203"/>
      <c r="E105" s="211"/>
    </row>
    <row r="106" spans="1:5" ht="24" customHeight="1">
      <c r="A106" s="126" t="s">
        <v>53</v>
      </c>
      <c r="B106" s="212" t="s">
        <v>204</v>
      </c>
      <c r="C106" s="226" t="s">
        <v>18</v>
      </c>
      <c r="D106" s="203">
        <v>606</v>
      </c>
      <c r="E106" s="208">
        <f>D106*100/1880</f>
        <v>32.234042553191486</v>
      </c>
    </row>
    <row r="107" spans="1:5" ht="12.75">
      <c r="A107" s="130"/>
      <c r="B107" s="222"/>
      <c r="C107" s="223"/>
      <c r="D107" s="223"/>
      <c r="E107" s="224"/>
    </row>
    <row r="108" spans="1:7" ht="12.75">
      <c r="A108" s="130"/>
      <c r="B108" s="212" t="s">
        <v>153</v>
      </c>
      <c r="C108" s="226" t="s">
        <v>18</v>
      </c>
      <c r="D108" s="203"/>
      <c r="E108" s="211"/>
      <c r="G108" s="107"/>
    </row>
    <row r="109" spans="1:7" ht="12" customHeight="1">
      <c r="A109" s="130"/>
      <c r="B109" s="212" t="s">
        <v>154</v>
      </c>
      <c r="C109" s="226" t="s">
        <v>18</v>
      </c>
      <c r="D109" s="203">
        <v>115</v>
      </c>
      <c r="E109" s="208">
        <f>D109*100/485</f>
        <v>23.711340206185568</v>
      </c>
      <c r="G109" s="107"/>
    </row>
    <row r="110" spans="1:7" ht="12" customHeight="1">
      <c r="A110" s="130"/>
      <c r="B110" s="212" t="s">
        <v>155</v>
      </c>
      <c r="C110" s="226" t="s">
        <v>18</v>
      </c>
      <c r="D110" s="203"/>
      <c r="E110" s="208">
        <f>D110*100/1073</f>
        <v>0</v>
      </c>
      <c r="G110" s="107"/>
    </row>
    <row r="111" spans="1:7" ht="11.25" customHeight="1">
      <c r="A111" s="130"/>
      <c r="B111" s="212" t="s">
        <v>202</v>
      </c>
      <c r="C111" s="226" t="s">
        <v>18</v>
      </c>
      <c r="D111" s="203">
        <v>491</v>
      </c>
      <c r="E111" s="208">
        <f>D111*100/322</f>
        <v>152.48447204968943</v>
      </c>
      <c r="G111" s="107"/>
    </row>
    <row r="112" spans="1:5" ht="12" customHeight="1">
      <c r="A112" s="131"/>
      <c r="B112" s="212" t="s">
        <v>156</v>
      </c>
      <c r="C112" s="226" t="s">
        <v>18</v>
      </c>
      <c r="D112" s="203"/>
      <c r="E112" s="211"/>
    </row>
    <row r="113" spans="1:5" ht="12" customHeight="1">
      <c r="A113" s="77" t="s">
        <v>67</v>
      </c>
      <c r="B113" s="30" t="s">
        <v>152</v>
      </c>
      <c r="C113" s="3" t="s">
        <v>18</v>
      </c>
      <c r="D113" s="31"/>
      <c r="E113" s="32"/>
    </row>
    <row r="114" spans="1:5" ht="12" customHeight="1">
      <c r="A114" s="77" t="s">
        <v>150</v>
      </c>
      <c r="B114" s="4" t="s">
        <v>40</v>
      </c>
      <c r="C114" s="6" t="s">
        <v>35</v>
      </c>
      <c r="D114" s="31"/>
      <c r="E114" s="32"/>
    </row>
    <row r="115" spans="1:5" ht="13.5" customHeight="1" thickBot="1">
      <c r="A115" s="25" t="s">
        <v>198</v>
      </c>
      <c r="B115" s="5" t="s">
        <v>41</v>
      </c>
      <c r="C115" s="6" t="s">
        <v>201</v>
      </c>
      <c r="D115" s="31"/>
      <c r="E115" s="32"/>
    </row>
    <row r="116" spans="1:5" ht="15.75" customHeight="1" thickBot="1">
      <c r="A116" s="119" t="s">
        <v>217</v>
      </c>
      <c r="B116" s="120"/>
      <c r="C116" s="120"/>
      <c r="D116" s="120"/>
      <c r="E116" s="121"/>
    </row>
    <row r="117" spans="1:5" ht="32.25" customHeight="1">
      <c r="A117" s="124" t="s">
        <v>232</v>
      </c>
      <c r="B117" s="12" t="s">
        <v>220</v>
      </c>
      <c r="C117" s="11" t="s">
        <v>18</v>
      </c>
      <c r="D117" s="105">
        <v>472</v>
      </c>
      <c r="E117" s="104">
        <v>17.2</v>
      </c>
    </row>
    <row r="118" spans="1:5" ht="12.75">
      <c r="A118" s="130"/>
      <c r="B118" s="127" t="s">
        <v>199</v>
      </c>
      <c r="C118" s="128"/>
      <c r="D118" s="128"/>
      <c r="E118" s="129"/>
    </row>
    <row r="119" spans="1:5" ht="12.75">
      <c r="A119" s="130"/>
      <c r="B119" s="5" t="s">
        <v>20</v>
      </c>
      <c r="C119" s="3" t="s">
        <v>18</v>
      </c>
      <c r="D119" s="4"/>
      <c r="E119" s="14"/>
    </row>
    <row r="120" spans="1:5" ht="12.75">
      <c r="A120" s="130"/>
      <c r="B120" s="5" t="s">
        <v>21</v>
      </c>
      <c r="C120" s="3" t="s">
        <v>18</v>
      </c>
      <c r="D120" s="4"/>
      <c r="E120" s="14"/>
    </row>
    <row r="121" spans="1:5" ht="12.75">
      <c r="A121" s="131"/>
      <c r="B121" s="5" t="s">
        <v>19</v>
      </c>
      <c r="C121" s="3" t="s">
        <v>18</v>
      </c>
      <c r="D121" s="4"/>
      <c r="E121" s="14"/>
    </row>
    <row r="122" spans="1:5" ht="12.75">
      <c r="A122" s="135" t="s">
        <v>233</v>
      </c>
      <c r="B122" s="132" t="s">
        <v>78</v>
      </c>
      <c r="C122" s="133"/>
      <c r="D122" s="133"/>
      <c r="E122" s="134"/>
    </row>
    <row r="123" spans="1:5" ht="12.75">
      <c r="A123" s="136"/>
      <c r="B123" s="5" t="s">
        <v>222</v>
      </c>
      <c r="C123" s="3" t="s">
        <v>79</v>
      </c>
      <c r="D123" s="4"/>
      <c r="E123" s="14"/>
    </row>
    <row r="124" spans="1:5" ht="12.75">
      <c r="A124" s="136"/>
      <c r="B124" s="5" t="s">
        <v>221</v>
      </c>
      <c r="C124" s="3" t="s">
        <v>79</v>
      </c>
      <c r="D124" s="4"/>
      <c r="E124" s="14"/>
    </row>
    <row r="125" spans="1:5" ht="12.75" customHeight="1" thickBot="1">
      <c r="A125" s="137"/>
      <c r="B125" s="30" t="s">
        <v>246</v>
      </c>
      <c r="C125" s="10" t="s">
        <v>79</v>
      </c>
      <c r="D125" s="31"/>
      <c r="E125" s="32"/>
    </row>
    <row r="126" spans="1:5" ht="34.5" customHeight="1" thickBot="1">
      <c r="A126" s="119" t="s">
        <v>206</v>
      </c>
      <c r="B126" s="120"/>
      <c r="C126" s="120"/>
      <c r="D126" s="120"/>
      <c r="E126" s="121"/>
    </row>
    <row r="127" spans="1:9" ht="15" customHeight="1">
      <c r="A127" s="124" t="s">
        <v>68</v>
      </c>
      <c r="B127" s="218" t="s">
        <v>229</v>
      </c>
      <c r="C127" s="219" t="s">
        <v>18</v>
      </c>
      <c r="D127" s="220">
        <v>12502.5</v>
      </c>
      <c r="E127" s="221">
        <f>D127*100/10629.7</f>
        <v>117.61855931964213</v>
      </c>
      <c r="I127" s="107"/>
    </row>
    <row r="128" spans="1:9" ht="12.75">
      <c r="A128" s="125"/>
      <c r="B128" s="222" t="s">
        <v>84</v>
      </c>
      <c r="C128" s="223"/>
      <c r="D128" s="223"/>
      <c r="E128" s="224"/>
      <c r="I128" s="107"/>
    </row>
    <row r="129" spans="1:9" ht="12.75">
      <c r="A129" s="125"/>
      <c r="B129" s="225" t="s">
        <v>209</v>
      </c>
      <c r="C129" s="226" t="s">
        <v>18</v>
      </c>
      <c r="D129" s="203">
        <v>7503.1</v>
      </c>
      <c r="E129" s="208">
        <f>D129*100/5780.8</f>
        <v>129.79345419319125</v>
      </c>
      <c r="I129" s="107"/>
    </row>
    <row r="130" spans="1:9" ht="12.75">
      <c r="A130" s="125"/>
      <c r="B130" s="212" t="s">
        <v>84</v>
      </c>
      <c r="C130" s="226"/>
      <c r="D130" s="203"/>
      <c r="E130" s="208"/>
      <c r="I130" s="107"/>
    </row>
    <row r="131" spans="1:9" ht="12.75">
      <c r="A131" s="125"/>
      <c r="B131" s="212" t="s">
        <v>228</v>
      </c>
      <c r="C131" s="226" t="s">
        <v>18</v>
      </c>
      <c r="D131" s="203">
        <v>2886.3</v>
      </c>
      <c r="E131" s="208">
        <f>D131*100/2334</f>
        <v>123.66323907455013</v>
      </c>
      <c r="I131" s="107"/>
    </row>
    <row r="132" spans="1:9" ht="12.75" customHeight="1">
      <c r="A132" s="125"/>
      <c r="B132" s="212" t="s">
        <v>261</v>
      </c>
      <c r="C132" s="226" t="s">
        <v>18</v>
      </c>
      <c r="D132" s="203">
        <v>554.3</v>
      </c>
      <c r="E132" s="208">
        <f>D132*100/523.4</f>
        <v>105.90370653419946</v>
      </c>
      <c r="I132" s="107"/>
    </row>
    <row r="133" spans="1:9" ht="12.75">
      <c r="A133" s="125"/>
      <c r="B133" s="212" t="s">
        <v>22</v>
      </c>
      <c r="C133" s="226" t="s">
        <v>18</v>
      </c>
      <c r="D133" s="203">
        <v>4062.5</v>
      </c>
      <c r="E133" s="208">
        <f>D133*100/2923.4</f>
        <v>138.96490387904495</v>
      </c>
      <c r="I133" s="107"/>
    </row>
    <row r="134" spans="1:9" ht="11.25" customHeight="1">
      <c r="A134" s="125"/>
      <c r="B134" s="212" t="s">
        <v>210</v>
      </c>
      <c r="C134" s="226" t="s">
        <v>18</v>
      </c>
      <c r="D134" s="203"/>
      <c r="E134" s="208"/>
      <c r="I134" s="107"/>
    </row>
    <row r="135" spans="1:9" ht="27" customHeight="1">
      <c r="A135" s="125"/>
      <c r="B135" s="212" t="s">
        <v>230</v>
      </c>
      <c r="C135" s="226" t="s">
        <v>18</v>
      </c>
      <c r="D135" s="203"/>
      <c r="E135" s="208"/>
      <c r="I135" s="107"/>
    </row>
    <row r="136" spans="1:9" ht="15" customHeight="1">
      <c r="A136" s="125"/>
      <c r="B136" s="225" t="s">
        <v>211</v>
      </c>
      <c r="C136" s="226" t="s">
        <v>18</v>
      </c>
      <c r="D136" s="203">
        <v>1347.8</v>
      </c>
      <c r="E136" s="208">
        <f>D136*100/4848.9</f>
        <v>27.795994967930874</v>
      </c>
      <c r="I136" s="107"/>
    </row>
    <row r="137" spans="1:9" ht="27" customHeight="1">
      <c r="A137" s="125"/>
      <c r="B137" s="212" t="s">
        <v>207</v>
      </c>
      <c r="C137" s="226" t="s">
        <v>18</v>
      </c>
      <c r="D137" s="203">
        <v>537.3</v>
      </c>
      <c r="E137" s="208">
        <f>D137*100/381.4</f>
        <v>140.87572102779234</v>
      </c>
      <c r="I137" s="107"/>
    </row>
    <row r="138" spans="1:9" ht="27" customHeight="1">
      <c r="A138" s="125"/>
      <c r="B138" s="227" t="s">
        <v>256</v>
      </c>
      <c r="C138" s="226" t="s">
        <v>18</v>
      </c>
      <c r="D138" s="203">
        <v>0</v>
      </c>
      <c r="E138" s="208">
        <f>D138*100/100</f>
        <v>0</v>
      </c>
      <c r="I138" s="107"/>
    </row>
    <row r="139" spans="1:9" ht="27" customHeight="1">
      <c r="A139" s="125"/>
      <c r="B139" s="228" t="s">
        <v>69</v>
      </c>
      <c r="C139" s="226" t="s">
        <v>18</v>
      </c>
      <c r="D139" s="203">
        <v>799.4</v>
      </c>
      <c r="E139" s="208">
        <f>D139*100/1271.1</f>
        <v>62.89040988120526</v>
      </c>
      <c r="I139" s="107"/>
    </row>
    <row r="140" spans="1:9" ht="15.75" customHeight="1">
      <c r="A140" s="125"/>
      <c r="B140" s="229" t="s">
        <v>254</v>
      </c>
      <c r="C140" s="226" t="s">
        <v>18</v>
      </c>
      <c r="D140" s="203">
        <v>5</v>
      </c>
      <c r="E140" s="208"/>
      <c r="I140" s="109"/>
    </row>
    <row r="141" spans="1:9" ht="12.75">
      <c r="A141" s="125"/>
      <c r="B141" s="230" t="s">
        <v>70</v>
      </c>
      <c r="C141" s="226" t="s">
        <v>18</v>
      </c>
      <c r="D141" s="207">
        <v>6.1</v>
      </c>
      <c r="E141" s="208">
        <f>D141*100/32.7</f>
        <v>18.654434250764524</v>
      </c>
      <c r="I141" s="109"/>
    </row>
    <row r="142" spans="1:9" ht="28.5" customHeight="1">
      <c r="A142" s="125"/>
      <c r="B142" s="230" t="s">
        <v>219</v>
      </c>
      <c r="C142" s="226" t="s">
        <v>18</v>
      </c>
      <c r="D142" s="207">
        <v>4999.5</v>
      </c>
      <c r="E142" s="208">
        <f>D142*100/3065.2</f>
        <v>163.10518073861414</v>
      </c>
      <c r="I142" s="109"/>
    </row>
    <row r="143" spans="1:9" ht="11.25" customHeight="1">
      <c r="A143" s="126" t="s">
        <v>77</v>
      </c>
      <c r="B143" s="231" t="s">
        <v>257</v>
      </c>
      <c r="C143" s="226" t="s">
        <v>18</v>
      </c>
      <c r="D143" s="207">
        <v>11642</v>
      </c>
      <c r="E143" s="208">
        <f>D143*100/12687.4</f>
        <v>91.7603291454514</v>
      </c>
      <c r="I143" s="109"/>
    </row>
    <row r="144" spans="1:9" ht="12" customHeight="1">
      <c r="A144" s="125"/>
      <c r="B144" s="212" t="s">
        <v>23</v>
      </c>
      <c r="C144" s="226" t="s">
        <v>18</v>
      </c>
      <c r="D144" s="207">
        <v>2624.3</v>
      </c>
      <c r="E144" s="208">
        <f>D144*100/3004.1</f>
        <v>87.35727838620552</v>
      </c>
      <c r="I144" s="107"/>
    </row>
    <row r="145" spans="1:9" ht="12" customHeight="1">
      <c r="A145" s="125"/>
      <c r="B145" s="232" t="s">
        <v>163</v>
      </c>
      <c r="C145" s="226" t="s">
        <v>18</v>
      </c>
      <c r="D145" s="203">
        <v>51.6</v>
      </c>
      <c r="E145" s="208">
        <f>D145*100/66.6</f>
        <v>77.47747747747748</v>
      </c>
      <c r="I145" s="107"/>
    </row>
    <row r="146" spans="1:9" ht="25.5" customHeight="1">
      <c r="A146" s="125"/>
      <c r="B146" s="233" t="s">
        <v>164</v>
      </c>
      <c r="C146" s="226" t="s">
        <v>18</v>
      </c>
      <c r="D146" s="203"/>
      <c r="E146" s="208"/>
      <c r="I146" s="109"/>
    </row>
    <row r="147" spans="1:9" ht="12" customHeight="1">
      <c r="A147" s="125"/>
      <c r="B147" s="232" t="s">
        <v>165</v>
      </c>
      <c r="C147" s="226" t="s">
        <v>18</v>
      </c>
      <c r="D147" s="207">
        <v>325</v>
      </c>
      <c r="E147" s="208">
        <f>D147*100/326.9</f>
        <v>99.41878250229429</v>
      </c>
      <c r="I147" s="107"/>
    </row>
    <row r="148" spans="1:9" ht="12" customHeight="1">
      <c r="A148" s="125"/>
      <c r="B148" s="232" t="s">
        <v>166</v>
      </c>
      <c r="C148" s="226" t="s">
        <v>18</v>
      </c>
      <c r="D148" s="203">
        <v>3153.1</v>
      </c>
      <c r="E148" s="208">
        <f>D148*100/4381.3</f>
        <v>71.96722433980781</v>
      </c>
      <c r="I148" s="107"/>
    </row>
    <row r="149" spans="1:9" ht="12.75">
      <c r="A149" s="125"/>
      <c r="B149" s="232" t="s">
        <v>208</v>
      </c>
      <c r="C149" s="226" t="s">
        <v>18</v>
      </c>
      <c r="D149" s="203"/>
      <c r="E149" s="208"/>
      <c r="I149" s="109"/>
    </row>
    <row r="150" spans="1:9" ht="13.5" customHeight="1">
      <c r="A150" s="125"/>
      <c r="B150" s="232" t="s">
        <v>167</v>
      </c>
      <c r="C150" s="226" t="s">
        <v>18</v>
      </c>
      <c r="D150" s="207">
        <v>826</v>
      </c>
      <c r="E150" s="208">
        <f>D150*100/1055.9</f>
        <v>78.22710483947343</v>
      </c>
      <c r="I150" s="107"/>
    </row>
    <row r="151" spans="1:9" ht="12.75" customHeight="1">
      <c r="A151" s="125"/>
      <c r="B151" s="234" t="s">
        <v>247</v>
      </c>
      <c r="C151" s="226" t="s">
        <v>18</v>
      </c>
      <c r="D151" s="203">
        <v>2638.3</v>
      </c>
      <c r="E151" s="208">
        <f>D151*100/3346.1</f>
        <v>78.84701592899196</v>
      </c>
      <c r="I151" s="107"/>
    </row>
    <row r="152" spans="1:9" ht="12.75" customHeight="1">
      <c r="A152" s="125"/>
      <c r="B152" s="233" t="s">
        <v>248</v>
      </c>
      <c r="C152" s="226" t="s">
        <v>18</v>
      </c>
      <c r="D152" s="203"/>
      <c r="E152" s="208"/>
      <c r="I152" s="109"/>
    </row>
    <row r="153" spans="1:9" ht="12.75" customHeight="1">
      <c r="A153" s="125"/>
      <c r="B153" s="233" t="s">
        <v>168</v>
      </c>
      <c r="C153" s="226" t="s">
        <v>18</v>
      </c>
      <c r="D153" s="207">
        <v>2023.8</v>
      </c>
      <c r="E153" s="208">
        <f>D153*100/506.6</f>
        <v>399.48677457560206</v>
      </c>
      <c r="I153" s="107"/>
    </row>
    <row r="154" spans="1:9" ht="12.75" customHeight="1">
      <c r="A154" s="125"/>
      <c r="B154" s="233" t="s">
        <v>249</v>
      </c>
      <c r="C154" s="226" t="s">
        <v>18</v>
      </c>
      <c r="D154" s="203"/>
      <c r="E154" s="211"/>
      <c r="I154" s="107"/>
    </row>
    <row r="155" spans="1:9" ht="13.5" customHeight="1">
      <c r="A155" s="125"/>
      <c r="B155" s="233" t="s">
        <v>253</v>
      </c>
      <c r="C155" s="226" t="s">
        <v>18</v>
      </c>
      <c r="D155" s="203"/>
      <c r="E155" s="211"/>
      <c r="I155" s="107"/>
    </row>
    <row r="156" spans="1:9" ht="13.5" customHeight="1">
      <c r="A156" s="125"/>
      <c r="B156" s="233" t="s">
        <v>250</v>
      </c>
      <c r="C156" s="226" t="s">
        <v>18</v>
      </c>
      <c r="D156" s="203"/>
      <c r="E156" s="211"/>
      <c r="I156" s="107"/>
    </row>
    <row r="157" spans="1:9" ht="26.25" customHeight="1">
      <c r="A157" s="125"/>
      <c r="B157" s="235" t="s">
        <v>251</v>
      </c>
      <c r="C157" s="226" t="s">
        <v>18</v>
      </c>
      <c r="D157" s="203"/>
      <c r="E157" s="211"/>
      <c r="I157" s="107"/>
    </row>
    <row r="158" spans="1:9" ht="27.75" customHeight="1">
      <c r="A158" s="77" t="s">
        <v>234</v>
      </c>
      <c r="B158" s="212" t="s">
        <v>93</v>
      </c>
      <c r="C158" s="226" t="s">
        <v>200</v>
      </c>
      <c r="D158" s="207">
        <f>D127/D9*1000</f>
        <v>1947.1266157919326</v>
      </c>
      <c r="E158" s="208">
        <f>D158*100/1618.4</f>
        <v>120.31182747107837</v>
      </c>
      <c r="I158" s="107"/>
    </row>
    <row r="159" spans="1:5" ht="26.25" thickBot="1">
      <c r="A159" s="86" t="s">
        <v>235</v>
      </c>
      <c r="B159" s="236" t="s">
        <v>283</v>
      </c>
      <c r="C159" s="237" t="s">
        <v>200</v>
      </c>
      <c r="D159" s="238">
        <f>D143/D9*1000</f>
        <v>1813.1132222395265</v>
      </c>
      <c r="E159" s="208">
        <f>D159*100/1931.7</f>
        <v>93.86101476624354</v>
      </c>
    </row>
    <row r="160" spans="1:5" ht="19.5" customHeight="1" thickBot="1">
      <c r="A160" s="93"/>
      <c r="B160" s="122" t="s">
        <v>231</v>
      </c>
      <c r="C160" s="122"/>
      <c r="D160" s="122"/>
      <c r="E160" s="123"/>
    </row>
    <row r="161" spans="1:5" ht="53.25" customHeight="1" thickBot="1">
      <c r="A161" s="187" t="s">
        <v>71</v>
      </c>
      <c r="B161" s="188" t="s">
        <v>289</v>
      </c>
      <c r="C161" s="189" t="s">
        <v>34</v>
      </c>
      <c r="D161" s="190">
        <v>11</v>
      </c>
      <c r="E161" s="191">
        <v>0</v>
      </c>
    </row>
    <row r="162" spans="1:5" ht="21" customHeight="1" thickBot="1">
      <c r="A162" s="192" t="s">
        <v>205</v>
      </c>
      <c r="B162" s="193"/>
      <c r="C162" s="193"/>
      <c r="D162" s="193"/>
      <c r="E162" s="194"/>
    </row>
    <row r="163" spans="1:11" ht="25.5">
      <c r="A163" s="195" t="s">
        <v>72</v>
      </c>
      <c r="B163" s="196" t="s">
        <v>223</v>
      </c>
      <c r="C163" s="197" t="s">
        <v>36</v>
      </c>
      <c r="D163" s="198" t="s">
        <v>310</v>
      </c>
      <c r="E163" s="199" t="s">
        <v>311</v>
      </c>
      <c r="J163" s="108"/>
      <c r="K163" s="108"/>
    </row>
    <row r="164" spans="1:11" ht="15.75" customHeight="1">
      <c r="A164" s="200"/>
      <c r="B164" s="201" t="s">
        <v>224</v>
      </c>
      <c r="C164" s="202" t="s">
        <v>36</v>
      </c>
      <c r="D164" s="203" t="s">
        <v>290</v>
      </c>
      <c r="E164" s="203" t="s">
        <v>291</v>
      </c>
      <c r="J164" s="108"/>
      <c r="K164" s="108"/>
    </row>
    <row r="165" spans="1:5" ht="15" customHeight="1">
      <c r="A165" s="204" t="s">
        <v>236</v>
      </c>
      <c r="B165" s="205" t="s">
        <v>37</v>
      </c>
      <c r="C165" s="206" t="s">
        <v>38</v>
      </c>
      <c r="D165" s="205">
        <v>28</v>
      </c>
      <c r="E165" s="104">
        <v>100</v>
      </c>
    </row>
    <row r="166" spans="1:5" ht="16.5" customHeight="1">
      <c r="A166" s="204" t="s">
        <v>237</v>
      </c>
      <c r="B166" s="203" t="s">
        <v>39</v>
      </c>
      <c r="C166" s="202" t="s">
        <v>33</v>
      </c>
      <c r="D166" s="207">
        <f>337*100/D9</f>
        <v>5.248403675439962</v>
      </c>
      <c r="E166" s="208">
        <f>D166*100/5.6</f>
        <v>93.72149420428504</v>
      </c>
    </row>
    <row r="167" spans="1:5" ht="25.5">
      <c r="A167" s="209" t="s">
        <v>238</v>
      </c>
      <c r="B167" s="210" t="s">
        <v>94</v>
      </c>
      <c r="C167" s="202" t="s">
        <v>33</v>
      </c>
      <c r="D167" s="203">
        <v>27.1</v>
      </c>
      <c r="E167" s="211">
        <v>78.3</v>
      </c>
    </row>
    <row r="168" spans="1:5" ht="26.25" customHeight="1">
      <c r="A168" s="209" t="s">
        <v>239</v>
      </c>
      <c r="B168" s="212" t="s">
        <v>95</v>
      </c>
      <c r="C168" s="202" t="s">
        <v>33</v>
      </c>
      <c r="D168" s="203">
        <v>96</v>
      </c>
      <c r="E168" s="211">
        <v>96.5</v>
      </c>
    </row>
    <row r="169" spans="1:5" ht="39.75" customHeight="1">
      <c r="A169" s="213" t="s">
        <v>240</v>
      </c>
      <c r="B169" s="212" t="s">
        <v>225</v>
      </c>
      <c r="C169" s="202" t="s">
        <v>33</v>
      </c>
      <c r="D169" s="203">
        <v>79.7</v>
      </c>
      <c r="E169" s="211">
        <v>100.9</v>
      </c>
    </row>
    <row r="170" spans="1:5" ht="16.5" customHeight="1">
      <c r="A170" s="214"/>
      <c r="B170" s="215" t="s">
        <v>84</v>
      </c>
      <c r="C170" s="216"/>
      <c r="D170" s="216"/>
      <c r="E170" s="217"/>
    </row>
    <row r="171" spans="1:5" ht="13.5" customHeight="1">
      <c r="A171" s="214"/>
      <c r="B171" s="212" t="s">
        <v>42</v>
      </c>
      <c r="C171" s="202" t="s">
        <v>33</v>
      </c>
      <c r="D171" s="203">
        <v>100</v>
      </c>
      <c r="E171" s="211">
        <v>105.3</v>
      </c>
    </row>
    <row r="172" spans="1:5" ht="12.75" customHeight="1">
      <c r="A172" s="214"/>
      <c r="B172" s="212" t="s">
        <v>43</v>
      </c>
      <c r="C172" s="202" t="s">
        <v>33</v>
      </c>
      <c r="D172" s="203">
        <v>91.6</v>
      </c>
      <c r="E172" s="211">
        <v>106.1</v>
      </c>
    </row>
    <row r="173" spans="1:5" ht="12" customHeight="1">
      <c r="A173" s="214"/>
      <c r="B173" s="212" t="s">
        <v>44</v>
      </c>
      <c r="C173" s="202" t="s">
        <v>33</v>
      </c>
      <c r="D173" s="203">
        <v>62.5</v>
      </c>
      <c r="E173" s="211">
        <v>96.5</v>
      </c>
    </row>
    <row r="174" spans="1:5" ht="11.25" customHeight="1">
      <c r="A174" s="214"/>
      <c r="B174" s="212" t="s">
        <v>45</v>
      </c>
      <c r="C174" s="202" t="s">
        <v>47</v>
      </c>
      <c r="D174" s="203">
        <v>53.3</v>
      </c>
      <c r="E174" s="211">
        <v>99.6</v>
      </c>
    </row>
    <row r="175" spans="1:5" ht="13.5" customHeight="1">
      <c r="A175" s="204" t="s">
        <v>241</v>
      </c>
      <c r="B175" s="212" t="s">
        <v>96</v>
      </c>
      <c r="C175" s="202" t="s">
        <v>3</v>
      </c>
      <c r="D175" s="203"/>
      <c r="E175" s="211"/>
    </row>
    <row r="176" spans="1:5" ht="27.75" customHeight="1">
      <c r="A176" s="204" t="s">
        <v>242</v>
      </c>
      <c r="B176" s="212" t="s">
        <v>97</v>
      </c>
      <c r="C176" s="202" t="s">
        <v>3</v>
      </c>
      <c r="D176" s="203"/>
      <c r="E176" s="211"/>
    </row>
    <row r="177" spans="1:5" ht="27.75" customHeight="1">
      <c r="A177" s="92" t="s">
        <v>243</v>
      </c>
      <c r="B177" s="5" t="s">
        <v>98</v>
      </c>
      <c r="C177" s="6" t="s">
        <v>34</v>
      </c>
      <c r="D177" s="4"/>
      <c r="E177" s="14"/>
    </row>
    <row r="178" spans="1:5" ht="29.25" customHeight="1" thickBot="1">
      <c r="A178" s="86" t="s">
        <v>244</v>
      </c>
      <c r="B178" s="15" t="s">
        <v>99</v>
      </c>
      <c r="C178" s="16" t="s">
        <v>34</v>
      </c>
      <c r="D178" s="17"/>
      <c r="E178" s="18"/>
    </row>
    <row r="179" ht="15" customHeight="1">
      <c r="A179" s="91"/>
    </row>
    <row r="180" ht="24" customHeight="1">
      <c r="A180" s="91"/>
    </row>
    <row r="181" ht="12.75">
      <c r="A181" s="91"/>
    </row>
    <row r="182" ht="12.75">
      <c r="A182" s="91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2">
    <mergeCell ref="A1:E1"/>
    <mergeCell ref="A8:E8"/>
    <mergeCell ref="A17:E17"/>
    <mergeCell ref="A2:E2"/>
    <mergeCell ref="A4:E4"/>
    <mergeCell ref="B6:B7"/>
    <mergeCell ref="A3:E3"/>
    <mergeCell ref="E6:E7"/>
    <mergeCell ref="B19:E19"/>
    <mergeCell ref="A76:E76"/>
    <mergeCell ref="A67:E67"/>
    <mergeCell ref="A54:A66"/>
    <mergeCell ref="A6:A7"/>
    <mergeCell ref="C6:C7"/>
    <mergeCell ref="B42:E42"/>
    <mergeCell ref="A32:A53"/>
    <mergeCell ref="D6:D7"/>
    <mergeCell ref="A18:A30"/>
    <mergeCell ref="B33:E33"/>
    <mergeCell ref="A81:A87"/>
    <mergeCell ref="B94:E94"/>
    <mergeCell ref="A88:E88"/>
    <mergeCell ref="A92:E92"/>
    <mergeCell ref="A93:A105"/>
    <mergeCell ref="A77:A80"/>
    <mergeCell ref="B78:E78"/>
    <mergeCell ref="B55:E55"/>
    <mergeCell ref="B107:E107"/>
    <mergeCell ref="A106:A112"/>
    <mergeCell ref="A116:E116"/>
    <mergeCell ref="A117:A121"/>
    <mergeCell ref="B118:E118"/>
    <mergeCell ref="B122:E122"/>
    <mergeCell ref="A122:A125"/>
    <mergeCell ref="A126:E126"/>
    <mergeCell ref="B128:E128"/>
    <mergeCell ref="B170:E170"/>
    <mergeCell ref="B160:E160"/>
    <mergeCell ref="A127:A142"/>
    <mergeCell ref="A143:A157"/>
    <mergeCell ref="A162:E162"/>
    <mergeCell ref="A169:A174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4">
      <selection activeCell="D10" sqref="D10"/>
    </sheetView>
  </sheetViews>
  <sheetFormatPr defaultColWidth="9.00390625" defaultRowHeight="12.75"/>
  <cols>
    <col min="1" max="1" width="49.875" style="42" customWidth="1"/>
    <col min="2" max="2" width="9.875" style="48" customWidth="1"/>
    <col min="3" max="3" width="13.75390625" style="34" customWidth="1"/>
    <col min="4" max="4" width="23.125" style="34" customWidth="1"/>
    <col min="5" max="16384" width="9.125" style="33" customWidth="1"/>
  </cols>
  <sheetData>
    <row r="1" spans="1:4" ht="15.75">
      <c r="A1" s="37"/>
      <c r="B1" s="43"/>
      <c r="C1" s="167" t="s">
        <v>100</v>
      </c>
      <c r="D1" s="167"/>
    </row>
    <row r="2" spans="1:4" ht="15.75">
      <c r="A2" s="37"/>
      <c r="B2" s="43"/>
      <c r="C2" s="35"/>
      <c r="D2" s="35"/>
    </row>
    <row r="3" spans="1:4" ht="15" customHeight="1">
      <c r="A3" s="168" t="s">
        <v>101</v>
      </c>
      <c r="B3" s="168"/>
      <c r="C3" s="169"/>
      <c r="D3" s="169"/>
    </row>
    <row r="4" spans="1:4" ht="15">
      <c r="A4" s="169"/>
      <c r="B4" s="169"/>
      <c r="C4" s="169"/>
      <c r="D4" s="169"/>
    </row>
    <row r="5" spans="1:4" ht="21" customHeight="1">
      <c r="A5" s="169" t="s">
        <v>276</v>
      </c>
      <c r="B5" s="169"/>
      <c r="C5" s="169"/>
      <c r="D5" s="169"/>
    </row>
    <row r="6" spans="1:4" ht="35.25" customHeight="1">
      <c r="A6" s="168" t="s">
        <v>287</v>
      </c>
      <c r="B6" s="168"/>
      <c r="C6" s="168"/>
      <c r="D6" s="168"/>
    </row>
    <row r="7" spans="1:4" ht="36" customHeight="1">
      <c r="A7" s="170" t="s">
        <v>302</v>
      </c>
      <c r="B7" s="170"/>
      <c r="C7" s="170"/>
      <c r="D7" s="170"/>
    </row>
    <row r="8" spans="1:4" ht="12.75" customHeight="1">
      <c r="A8" s="38"/>
      <c r="B8" s="44"/>
      <c r="C8" s="36"/>
      <c r="D8" s="36"/>
    </row>
    <row r="9" spans="1:4" ht="60.75" customHeight="1">
      <c r="A9" s="39"/>
      <c r="B9" s="45" t="s">
        <v>81</v>
      </c>
      <c r="C9" s="52" t="s">
        <v>102</v>
      </c>
      <c r="D9" s="52" t="s">
        <v>191</v>
      </c>
    </row>
    <row r="10" spans="1:4" ht="25.5">
      <c r="A10" s="40" t="s">
        <v>151</v>
      </c>
      <c r="B10" s="46" t="s">
        <v>18</v>
      </c>
      <c r="C10" s="51">
        <v>174</v>
      </c>
      <c r="D10" s="51">
        <v>-24</v>
      </c>
    </row>
    <row r="11" spans="1:4" ht="15.75">
      <c r="A11" s="41" t="s">
        <v>104</v>
      </c>
      <c r="B11" s="47" t="s">
        <v>3</v>
      </c>
      <c r="C11" s="51">
        <v>51</v>
      </c>
      <c r="D11" s="51">
        <v>4</v>
      </c>
    </row>
    <row r="12" spans="1:4" ht="15.75">
      <c r="A12" s="41" t="s">
        <v>105</v>
      </c>
      <c r="B12" s="47" t="s">
        <v>46</v>
      </c>
      <c r="C12" s="51"/>
      <c r="D12" s="51"/>
    </row>
    <row r="13" spans="1:4" ht="15.75">
      <c r="A13" s="40" t="s">
        <v>106</v>
      </c>
      <c r="B13" s="46" t="s">
        <v>17</v>
      </c>
      <c r="C13" s="51">
        <v>15100</v>
      </c>
      <c r="D13" s="51"/>
    </row>
    <row r="14" spans="1:4" ht="38.25">
      <c r="A14" s="40" t="s">
        <v>103</v>
      </c>
      <c r="B14" s="46" t="s">
        <v>86</v>
      </c>
      <c r="C14" s="51"/>
      <c r="D14" s="51"/>
    </row>
    <row r="15" spans="1:4" ht="15.75">
      <c r="A15" s="41" t="s">
        <v>288</v>
      </c>
      <c r="B15" s="47"/>
      <c r="C15" s="51">
        <v>520</v>
      </c>
      <c r="D15" s="51"/>
    </row>
    <row r="16" spans="1:4" ht="15.75">
      <c r="A16" s="41"/>
      <c r="B16" s="47"/>
      <c r="C16" s="51"/>
      <c r="D16" s="51"/>
    </row>
    <row r="17" spans="1:4" ht="15.75">
      <c r="A17" s="41"/>
      <c r="B17" s="47"/>
      <c r="C17" s="51"/>
      <c r="D17" s="51"/>
    </row>
    <row r="18" spans="1:4" ht="15.75">
      <c r="A18" s="41" t="s">
        <v>176</v>
      </c>
      <c r="B18" s="47" t="s">
        <v>18</v>
      </c>
      <c r="C18" s="51"/>
      <c r="D18" s="51"/>
    </row>
    <row r="19" spans="1:4" ht="15.75">
      <c r="A19" s="41" t="s">
        <v>157</v>
      </c>
      <c r="B19" s="47"/>
      <c r="C19" s="51">
        <v>66966</v>
      </c>
      <c r="D19" s="51">
        <v>-38</v>
      </c>
    </row>
    <row r="20" spans="1:4" ht="15.75">
      <c r="A20" s="41" t="s">
        <v>158</v>
      </c>
      <c r="B20" s="47"/>
      <c r="C20" s="51">
        <v>71295</v>
      </c>
      <c r="D20" s="51">
        <v>-41</v>
      </c>
    </row>
    <row r="21" spans="1:4" ht="15.75">
      <c r="A21" s="41" t="s">
        <v>226</v>
      </c>
      <c r="B21" s="47"/>
      <c r="C21" s="51"/>
      <c r="D21" s="51"/>
    </row>
    <row r="22" spans="1:4" ht="15.75">
      <c r="A22" s="41" t="s">
        <v>227</v>
      </c>
      <c r="B22" s="47"/>
      <c r="C22" s="51">
        <v>775</v>
      </c>
      <c r="D22" s="51">
        <v>20</v>
      </c>
    </row>
    <row r="23" spans="1:4" ht="15.75">
      <c r="A23" s="41" t="s">
        <v>159</v>
      </c>
      <c r="B23" s="47" t="s">
        <v>18</v>
      </c>
      <c r="C23" s="51">
        <v>1118</v>
      </c>
      <c r="D23" s="51">
        <v>-23</v>
      </c>
    </row>
    <row r="24" spans="1:4" ht="15.75">
      <c r="A24" s="41" t="s">
        <v>162</v>
      </c>
      <c r="B24" s="47" t="s">
        <v>18</v>
      </c>
      <c r="C24" s="51">
        <v>361</v>
      </c>
      <c r="D24" s="51">
        <v>28</v>
      </c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E23" sqref="E23"/>
    </sheetView>
  </sheetViews>
  <sheetFormatPr defaultColWidth="9.00390625" defaultRowHeight="12.75"/>
  <cols>
    <col min="1" max="1" width="38.25390625" style="63" customWidth="1"/>
    <col min="2" max="2" width="8.875" style="49" hidden="1" customWidth="1"/>
    <col min="3" max="3" width="18.875" style="67" customWidth="1"/>
    <col min="4" max="5" width="14.75390625" style="50" customWidth="1"/>
    <col min="6" max="6" width="28.75390625" style="50" hidden="1" customWidth="1"/>
    <col min="7" max="16384" width="9.125" style="50" customWidth="1"/>
  </cols>
  <sheetData>
    <row r="1" spans="4:5" ht="15.75">
      <c r="D1" s="167" t="s">
        <v>107</v>
      </c>
      <c r="E1" s="171"/>
    </row>
    <row r="3" spans="1:5" ht="28.5" customHeight="1">
      <c r="A3" s="172" t="s">
        <v>108</v>
      </c>
      <c r="B3" s="172"/>
      <c r="C3" s="172"/>
      <c r="D3" s="172"/>
      <c r="E3" s="172"/>
    </row>
    <row r="4" spans="2:5" ht="15.75" hidden="1">
      <c r="B4" s="51" t="s">
        <v>109</v>
      </c>
      <c r="C4" s="51"/>
      <c r="D4" s="173" t="s">
        <v>110</v>
      </c>
      <c r="E4" s="174"/>
    </row>
    <row r="5" spans="1:5" ht="78" customHeight="1">
      <c r="A5" s="39"/>
      <c r="B5" s="45" t="s">
        <v>111</v>
      </c>
      <c r="C5" s="52" t="s">
        <v>81</v>
      </c>
      <c r="D5" s="52" t="s">
        <v>112</v>
      </c>
      <c r="E5" s="52" t="s">
        <v>175</v>
      </c>
    </row>
    <row r="6" spans="1:5" ht="46.5" customHeight="1">
      <c r="A6" s="64" t="s">
        <v>245</v>
      </c>
      <c r="B6" s="51"/>
      <c r="C6" s="55" t="s">
        <v>113</v>
      </c>
      <c r="D6" s="54"/>
      <c r="E6" s="55"/>
    </row>
    <row r="7" spans="1:5" ht="23.25" customHeight="1" hidden="1">
      <c r="A7" s="65"/>
      <c r="B7" s="57"/>
      <c r="C7" s="51"/>
      <c r="D7" s="56"/>
      <c r="E7" s="56"/>
    </row>
    <row r="8" spans="1:5" ht="24" customHeight="1" hidden="1">
      <c r="A8" s="65"/>
      <c r="B8" s="57"/>
      <c r="C8" s="51"/>
      <c r="D8" s="56"/>
      <c r="E8" s="56"/>
    </row>
    <row r="9" spans="1:5" ht="24" customHeight="1" hidden="1">
      <c r="A9" s="65"/>
      <c r="B9" s="57"/>
      <c r="C9" s="51"/>
      <c r="D9" s="56"/>
      <c r="E9" s="56"/>
    </row>
    <row r="10" spans="1:5" ht="24" customHeight="1" hidden="1">
      <c r="A10" s="65"/>
      <c r="B10" s="57"/>
      <c r="C10" s="51"/>
      <c r="D10" s="56"/>
      <c r="E10" s="56"/>
    </row>
    <row r="11" spans="1:5" ht="31.5" customHeight="1" hidden="1">
      <c r="A11" s="66" t="s">
        <v>114</v>
      </c>
      <c r="B11" s="51"/>
      <c r="C11" s="55" t="s">
        <v>115</v>
      </c>
      <c r="D11" s="58" t="s">
        <v>116</v>
      </c>
      <c r="E11" s="59"/>
    </row>
    <row r="12" spans="1:5" ht="26.25" customHeight="1">
      <c r="A12" s="66"/>
      <c r="B12" s="57" t="s">
        <v>117</v>
      </c>
      <c r="C12" s="51"/>
      <c r="D12" s="60"/>
      <c r="E12" s="60"/>
    </row>
    <row r="13" spans="1:5" ht="22.5" customHeight="1">
      <c r="A13" s="65"/>
      <c r="B13" s="51"/>
      <c r="C13" s="55"/>
      <c r="D13" s="60"/>
      <c r="E13" s="60"/>
    </row>
    <row r="14" spans="1:5" ht="24.75" customHeight="1">
      <c r="A14" s="66"/>
      <c r="B14" s="51"/>
      <c r="C14" s="55"/>
      <c r="D14" s="61"/>
      <c r="E14" s="62"/>
    </row>
    <row r="15" spans="1:5" ht="32.25" customHeight="1" hidden="1">
      <c r="A15" s="66" t="s">
        <v>118</v>
      </c>
      <c r="B15" s="51"/>
      <c r="C15" s="55" t="s">
        <v>115</v>
      </c>
      <c r="D15" s="58" t="s">
        <v>119</v>
      </c>
      <c r="E15" s="59"/>
    </row>
    <row r="16" spans="1:5" ht="32.25" customHeight="1" hidden="1">
      <c r="A16" s="66" t="s">
        <v>120</v>
      </c>
      <c r="B16" s="51"/>
      <c r="C16" s="55" t="s">
        <v>121</v>
      </c>
      <c r="D16" s="58" t="s">
        <v>122</v>
      </c>
      <c r="E16" s="59"/>
    </row>
    <row r="17" spans="1:5" ht="27" customHeight="1" hidden="1">
      <c r="A17" s="66" t="s">
        <v>123</v>
      </c>
      <c r="B17" s="51"/>
      <c r="C17" s="55" t="s">
        <v>124</v>
      </c>
      <c r="D17" s="54">
        <v>10</v>
      </c>
      <c r="E17" s="55">
        <v>0</v>
      </c>
    </row>
    <row r="18" spans="1:5" ht="25.5" customHeight="1" hidden="1">
      <c r="A18" s="66"/>
      <c r="B18" s="51"/>
      <c r="C18" s="55"/>
      <c r="D18" s="54"/>
      <c r="E18" s="55"/>
    </row>
    <row r="19" spans="1:5" ht="27" customHeight="1" hidden="1">
      <c r="A19" s="66"/>
      <c r="B19" s="51"/>
      <c r="C19" s="55"/>
      <c r="D19" s="54"/>
      <c r="E19" s="55"/>
    </row>
    <row r="20" spans="1:5" s="49" customFormat="1" ht="30" customHeight="1" hidden="1">
      <c r="A20" s="66" t="s">
        <v>125</v>
      </c>
      <c r="B20" s="53" t="s">
        <v>126</v>
      </c>
      <c r="C20" s="51"/>
      <c r="D20" s="57"/>
      <c r="E20" s="57"/>
    </row>
    <row r="21" spans="1:5" ht="33.75" customHeight="1">
      <c r="A21" s="64" t="s">
        <v>188</v>
      </c>
      <c r="B21" s="57"/>
      <c r="D21" s="56"/>
      <c r="E21" s="56"/>
    </row>
    <row r="22" spans="1:5" ht="30" customHeight="1" hidden="1">
      <c r="A22" s="66" t="s">
        <v>127</v>
      </c>
      <c r="B22" s="57" t="s">
        <v>117</v>
      </c>
      <c r="C22" s="51" t="s">
        <v>128</v>
      </c>
      <c r="D22" s="56">
        <v>3</v>
      </c>
      <c r="E22" s="56"/>
    </row>
    <row r="23" spans="1:5" ht="30" customHeight="1">
      <c r="A23" s="66" t="s">
        <v>129</v>
      </c>
      <c r="B23" s="57"/>
      <c r="C23" s="51" t="s">
        <v>255</v>
      </c>
      <c r="D23" s="56"/>
      <c r="E23" s="56"/>
    </row>
    <row r="24" spans="1:5" ht="30" customHeight="1">
      <c r="A24" s="66" t="s">
        <v>130</v>
      </c>
      <c r="B24" s="57"/>
      <c r="C24" s="51" t="s">
        <v>131</v>
      </c>
      <c r="D24" s="56"/>
      <c r="E24" s="56"/>
    </row>
    <row r="25" spans="1:5" ht="30" customHeight="1">
      <c r="A25" s="65" t="s">
        <v>132</v>
      </c>
      <c r="B25" s="57"/>
      <c r="C25" s="51" t="s">
        <v>133</v>
      </c>
      <c r="D25" s="56"/>
      <c r="E25" s="56"/>
    </row>
    <row r="26" spans="1:5" ht="30.75" customHeight="1">
      <c r="A26" s="65" t="s">
        <v>134</v>
      </c>
      <c r="B26" s="57"/>
      <c r="C26" s="51" t="s">
        <v>172</v>
      </c>
      <c r="D26" s="56"/>
      <c r="E26" s="56"/>
    </row>
    <row r="27" spans="1:5" ht="30.75" customHeight="1">
      <c r="A27" s="66" t="s">
        <v>173</v>
      </c>
      <c r="B27" s="53"/>
      <c r="C27" s="55" t="s">
        <v>174</v>
      </c>
      <c r="D27" s="56"/>
      <c r="E27" s="56"/>
    </row>
    <row r="28" spans="1:5" ht="22.5" customHeight="1">
      <c r="A28" s="66" t="s">
        <v>135</v>
      </c>
      <c r="B28" s="57"/>
      <c r="C28" s="51" t="s">
        <v>133</v>
      </c>
      <c r="D28" s="56"/>
      <c r="E28" s="56"/>
    </row>
    <row r="29" spans="1:5" ht="15.75">
      <c r="A29" s="65"/>
      <c r="B29" s="57"/>
      <c r="C29" s="51"/>
      <c r="D29" s="56"/>
      <c r="E29" s="56"/>
    </row>
    <row r="30" spans="1:5" ht="15.75">
      <c r="A30" s="65"/>
      <c r="B30" s="57"/>
      <c r="C30" s="51"/>
      <c r="D30" s="56"/>
      <c r="E30" s="56"/>
    </row>
    <row r="31" spans="1:5" ht="15.75">
      <c r="A31" s="65"/>
      <c r="B31" s="57"/>
      <c r="C31" s="55"/>
      <c r="D31" s="56"/>
      <c r="E31" s="56"/>
    </row>
    <row r="32" spans="1:5" ht="15.75">
      <c r="A32" s="65"/>
      <c r="B32" s="53"/>
      <c r="C32" s="51"/>
      <c r="D32" s="56"/>
      <c r="E32" s="56"/>
    </row>
    <row r="33" spans="1:5" ht="15.75">
      <c r="A33" s="65"/>
      <c r="B33" s="57"/>
      <c r="C33" s="51"/>
      <c r="D33" s="56"/>
      <c r="E33" s="56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5" sqref="A5:L5"/>
    </sheetView>
  </sheetViews>
  <sheetFormatPr defaultColWidth="9.00390625" defaultRowHeight="12.75"/>
  <cols>
    <col min="1" max="1" width="25.75390625" style="63" customWidth="1"/>
    <col min="2" max="2" width="12.875" style="49" customWidth="1"/>
    <col min="3" max="3" width="12.00390625" style="67" customWidth="1"/>
    <col min="4" max="4" width="12.125" style="50" customWidth="1"/>
    <col min="5" max="8" width="9.125" style="50" customWidth="1"/>
    <col min="9" max="9" width="12.00390625" style="50" customWidth="1"/>
    <col min="10" max="10" width="9.125" style="50" customWidth="1"/>
    <col min="11" max="11" width="8.00390625" style="50" customWidth="1"/>
    <col min="12" max="12" width="15.00390625" style="50" customWidth="1"/>
    <col min="13" max="13" width="0.2421875" style="50" customWidth="1"/>
    <col min="14" max="16384" width="9.125" style="50" customWidth="1"/>
  </cols>
  <sheetData>
    <row r="1" spans="1:13" ht="15.75" customHeight="1">
      <c r="A1" s="176" t="s">
        <v>137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.7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>
      <c r="A3" s="177" t="s">
        <v>148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5.75" customHeight="1">
      <c r="A4" s="178" t="s">
        <v>149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68"/>
    </row>
    <row r="5" spans="1:13" ht="15.75">
      <c r="A5" s="178" t="s">
        <v>303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68"/>
    </row>
    <row r="6" spans="1:13" ht="15.75">
      <c r="A6" s="69"/>
      <c r="B6" s="70"/>
      <c r="C6" s="70"/>
      <c r="D6" s="70"/>
      <c r="E6" s="70"/>
      <c r="F6" s="70"/>
      <c r="G6" s="70"/>
      <c r="H6" s="70"/>
      <c r="I6" s="70"/>
      <c r="J6" s="179"/>
      <c r="K6" s="179"/>
      <c r="L6" s="71"/>
      <c r="M6" s="68"/>
    </row>
    <row r="7" spans="1:13" ht="78.75" customHeight="1">
      <c r="A7" s="181" t="s">
        <v>143</v>
      </c>
      <c r="B7" s="181" t="s">
        <v>144</v>
      </c>
      <c r="C7" s="181" t="s">
        <v>145</v>
      </c>
      <c r="D7" s="181" t="s">
        <v>146</v>
      </c>
      <c r="E7" s="181" t="s">
        <v>169</v>
      </c>
      <c r="F7" s="181"/>
      <c r="G7" s="181" t="s">
        <v>285</v>
      </c>
      <c r="H7" s="181"/>
      <c r="I7" s="102" t="s">
        <v>286</v>
      </c>
      <c r="J7" s="181" t="s">
        <v>170</v>
      </c>
      <c r="K7" s="181"/>
      <c r="L7" s="181" t="s">
        <v>147</v>
      </c>
      <c r="M7" s="68"/>
    </row>
    <row r="8" spans="1:13" ht="15.75">
      <c r="A8" s="181"/>
      <c r="B8" s="181"/>
      <c r="C8" s="181"/>
      <c r="D8" s="181"/>
      <c r="E8" s="102" t="s">
        <v>138</v>
      </c>
      <c r="F8" s="102" t="s">
        <v>139</v>
      </c>
      <c r="G8" s="102" t="s">
        <v>140</v>
      </c>
      <c r="H8" s="102" t="s">
        <v>141</v>
      </c>
      <c r="I8" s="102"/>
      <c r="J8" s="102" t="s">
        <v>138</v>
      </c>
      <c r="K8" s="102" t="s">
        <v>141</v>
      </c>
      <c r="L8" s="181"/>
      <c r="M8" s="68"/>
    </row>
    <row r="9" spans="1:13" ht="15.7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68"/>
    </row>
    <row r="10" spans="1:13" ht="15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68"/>
    </row>
    <row r="11" spans="1:13" ht="15.7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68"/>
    </row>
    <row r="12" spans="1:13" ht="15.7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68"/>
    </row>
    <row r="13" spans="1:13" ht="15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68"/>
    </row>
    <row r="14" spans="1:13" ht="15.7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68"/>
    </row>
    <row r="15" spans="1:13" ht="15.7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68"/>
    </row>
    <row r="16" spans="1:13" ht="15.7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68"/>
    </row>
    <row r="17" spans="1:13" ht="15.7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68"/>
    </row>
    <row r="18" spans="1:13" ht="15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68"/>
    </row>
    <row r="19" spans="1:13" ht="15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68"/>
    </row>
    <row r="20" spans="1:13" ht="15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68"/>
    </row>
    <row r="21" spans="1:13" ht="14.2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68"/>
    </row>
    <row r="22" spans="1:13" ht="15.75" hidden="1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68"/>
    </row>
    <row r="23" spans="1:13" ht="15.75" hidden="1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68"/>
    </row>
    <row r="24" spans="1:13" ht="15.75" hidden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68"/>
    </row>
    <row r="25" spans="1:13" ht="15.75" hidden="1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68"/>
    </row>
    <row r="26" spans="1:13" ht="15.75" hidden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68"/>
    </row>
    <row r="27" spans="1:13" ht="16.5" hidden="1" thickBot="1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68"/>
    </row>
    <row r="28" spans="1:13" ht="15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8"/>
    </row>
    <row r="29" spans="1:13" ht="15.75">
      <c r="A29" s="175" t="s">
        <v>184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</row>
    <row r="30" spans="1:13" ht="15.75">
      <c r="A30" s="182" t="s">
        <v>142</v>
      </c>
      <c r="B30" s="182"/>
      <c r="C30" s="182"/>
      <c r="D30" s="182"/>
      <c r="E30" s="182"/>
      <c r="F30" s="69"/>
      <c r="G30" s="69"/>
      <c r="H30" s="69"/>
      <c r="I30" s="69"/>
      <c r="J30" s="69"/>
      <c r="K30" s="69"/>
      <c r="L30" s="69"/>
      <c r="M30" s="68"/>
    </row>
    <row r="31" spans="1:13" ht="15.75">
      <c r="A31" s="180" t="s">
        <v>171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</row>
    <row r="32" spans="1:13" ht="15.75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22">
      <selection activeCell="D23" sqref="D23"/>
    </sheetView>
  </sheetViews>
  <sheetFormatPr defaultColWidth="40.75390625" defaultRowHeight="12.75"/>
  <cols>
    <col min="1" max="1" width="31.875" style="1" customWidth="1"/>
    <col min="2" max="2" width="34.00390625" style="1" customWidth="1"/>
    <col min="3" max="3" width="17.75390625" style="1" customWidth="1"/>
    <col min="4" max="4" width="21.625" style="110" customWidth="1"/>
    <col min="5" max="5" width="35.125" style="1" customWidth="1"/>
    <col min="6" max="16384" width="40.75390625" style="1" customWidth="1"/>
  </cols>
  <sheetData>
    <row r="1" spans="5:17" ht="15.75">
      <c r="E1" s="89" t="s">
        <v>136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ht="13.5">
      <c r="D2" s="111"/>
    </row>
    <row r="3" spans="2:4" ht="20.25" customHeight="1">
      <c r="B3" s="87" t="s">
        <v>279</v>
      </c>
      <c r="C3" s="88"/>
      <c r="D3" s="112"/>
    </row>
    <row r="4" spans="2:4" ht="15.75">
      <c r="B4" s="88" t="s">
        <v>270</v>
      </c>
      <c r="C4" s="88"/>
      <c r="D4" s="112"/>
    </row>
    <row r="5" spans="2:4" ht="12.75">
      <c r="B5" s="183" t="s">
        <v>182</v>
      </c>
      <c r="C5" s="183"/>
      <c r="D5" s="183"/>
    </row>
    <row r="6" spans="2:4" ht="15.75">
      <c r="B6" s="88" t="s">
        <v>304</v>
      </c>
      <c r="C6" s="88"/>
      <c r="D6" s="112"/>
    </row>
    <row r="8" spans="1:5" ht="12.75">
      <c r="A8" s="185" t="s">
        <v>183</v>
      </c>
      <c r="B8" s="185"/>
      <c r="C8" s="186" t="s">
        <v>181</v>
      </c>
      <c r="D8" s="186"/>
      <c r="E8" s="184" t="s">
        <v>190</v>
      </c>
    </row>
    <row r="9" spans="1:5" ht="51" customHeight="1">
      <c r="A9" s="185"/>
      <c r="B9" s="185"/>
      <c r="C9" s="90" t="s">
        <v>305</v>
      </c>
      <c r="D9" s="90" t="s">
        <v>306</v>
      </c>
      <c r="E9" s="184"/>
    </row>
    <row r="10" spans="1:5" ht="12.75" customHeight="1">
      <c r="A10" s="185" t="s">
        <v>177</v>
      </c>
      <c r="B10" s="185" t="s">
        <v>178</v>
      </c>
      <c r="C10" s="185" t="s">
        <v>179</v>
      </c>
      <c r="D10" s="185" t="s">
        <v>180</v>
      </c>
      <c r="E10" s="184"/>
    </row>
    <row r="11" spans="1:5" ht="12.75">
      <c r="A11" s="185"/>
      <c r="B11" s="185"/>
      <c r="C11" s="185"/>
      <c r="D11" s="185"/>
      <c r="E11" s="184"/>
    </row>
    <row r="12" spans="1:5" ht="90">
      <c r="A12" s="95" t="s">
        <v>307</v>
      </c>
      <c r="B12" s="96" t="s">
        <v>265</v>
      </c>
      <c r="C12" s="113">
        <f>C23</f>
        <v>59266.420000000006</v>
      </c>
      <c r="D12" s="113">
        <f>D23</f>
        <v>8384.49</v>
      </c>
      <c r="E12" s="97"/>
    </row>
    <row r="13" spans="1:5" ht="56.25" customHeight="1">
      <c r="A13" s="95" t="s">
        <v>263</v>
      </c>
      <c r="B13" s="96" t="s">
        <v>266</v>
      </c>
      <c r="C13" s="114">
        <v>27319.19</v>
      </c>
      <c r="D13" s="113">
        <v>2638.25</v>
      </c>
      <c r="E13" s="98" t="s">
        <v>269</v>
      </c>
    </row>
    <row r="14" spans="1:5" ht="75">
      <c r="A14" s="95" t="s">
        <v>262</v>
      </c>
      <c r="B14" s="96" t="s">
        <v>267</v>
      </c>
      <c r="C14" s="114">
        <v>9176</v>
      </c>
      <c r="D14" s="115">
        <v>325</v>
      </c>
      <c r="E14" s="95" t="s">
        <v>280</v>
      </c>
    </row>
    <row r="15" spans="1:5" ht="60">
      <c r="A15" s="95" t="s">
        <v>264</v>
      </c>
      <c r="B15" s="96" t="s">
        <v>268</v>
      </c>
      <c r="C15" s="114">
        <v>17696.15</v>
      </c>
      <c r="D15" s="115">
        <v>4594.87</v>
      </c>
      <c r="E15" s="95" t="s">
        <v>273</v>
      </c>
    </row>
    <row r="16" spans="1:5" ht="75">
      <c r="A16" s="95" t="s">
        <v>271</v>
      </c>
      <c r="B16" s="96" t="s">
        <v>272</v>
      </c>
      <c r="C16" s="114">
        <v>4950.08</v>
      </c>
      <c r="D16" s="115">
        <v>825.94</v>
      </c>
      <c r="E16" s="95" t="s">
        <v>275</v>
      </c>
    </row>
    <row r="17" spans="1:5" ht="60">
      <c r="A17" s="95" t="s">
        <v>277</v>
      </c>
      <c r="B17" s="96" t="s">
        <v>278</v>
      </c>
      <c r="C17" s="114">
        <v>0</v>
      </c>
      <c r="D17" s="113">
        <v>0</v>
      </c>
      <c r="E17" s="95"/>
    </row>
    <row r="18" spans="1:5" ht="75">
      <c r="A18" s="99" t="s">
        <v>281</v>
      </c>
      <c r="B18" s="95" t="s">
        <v>282</v>
      </c>
      <c r="C18" s="114">
        <v>100</v>
      </c>
      <c r="D18" s="116">
        <v>0.43</v>
      </c>
      <c r="E18" s="100"/>
    </row>
    <row r="19" spans="1:5" ht="161.25" customHeight="1">
      <c r="A19" s="117" t="s">
        <v>292</v>
      </c>
      <c r="B19" s="95" t="s">
        <v>293</v>
      </c>
      <c r="C19" s="114">
        <v>15</v>
      </c>
      <c r="D19" s="116">
        <v>0</v>
      </c>
      <c r="E19" s="100"/>
    </row>
    <row r="20" spans="1:5" ht="165.75">
      <c r="A20" s="117" t="s">
        <v>294</v>
      </c>
      <c r="B20" s="95" t="s">
        <v>295</v>
      </c>
      <c r="C20" s="114">
        <v>10</v>
      </c>
      <c r="D20" s="116">
        <v>0</v>
      </c>
      <c r="E20" s="100"/>
    </row>
    <row r="21" spans="1:5" ht="142.5" customHeight="1">
      <c r="A21" s="117" t="s">
        <v>296</v>
      </c>
      <c r="B21" s="95" t="s">
        <v>297</v>
      </c>
      <c r="C21" s="114">
        <v>0</v>
      </c>
      <c r="D21" s="116">
        <v>0</v>
      </c>
      <c r="E21" s="100"/>
    </row>
    <row r="22" spans="1:5" ht="127.5">
      <c r="A22" s="117" t="s">
        <v>308</v>
      </c>
      <c r="B22" s="95" t="s">
        <v>309</v>
      </c>
      <c r="C22" s="114">
        <v>0</v>
      </c>
      <c r="D22" s="116">
        <v>0</v>
      </c>
      <c r="E22" s="100"/>
    </row>
    <row r="23" spans="1:5" ht="15">
      <c r="A23" s="101" t="s">
        <v>274</v>
      </c>
      <c r="B23" s="100"/>
      <c r="C23" s="118">
        <f>SUM(C13:C22)</f>
        <v>59266.420000000006</v>
      </c>
      <c r="D23" s="118">
        <f>SUM(D13:D22)</f>
        <v>8384.49</v>
      </c>
      <c r="E23" s="100"/>
    </row>
    <row r="26" spans="2:5" ht="12.75">
      <c r="B26" s="1" t="s">
        <v>298</v>
      </c>
      <c r="E26" s="1" t="s">
        <v>299</v>
      </c>
    </row>
  </sheetData>
  <sheetProtection/>
  <mergeCells count="8">
    <mergeCell ref="B5:D5"/>
    <mergeCell ref="E8:E11"/>
    <mergeCell ref="C10:C11"/>
    <mergeCell ref="D10:D11"/>
    <mergeCell ref="C8:D8"/>
    <mergeCell ref="A8:B9"/>
    <mergeCell ref="A10:A11"/>
    <mergeCell ref="B10:B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kvv</cp:lastModifiedBy>
  <cp:lastPrinted>2021-05-24T13:00:57Z</cp:lastPrinted>
  <dcterms:created xsi:type="dcterms:W3CDTF">2007-10-25T07:17:21Z</dcterms:created>
  <dcterms:modified xsi:type="dcterms:W3CDTF">2021-05-25T11:30:40Z</dcterms:modified>
  <cp:category/>
  <cp:version/>
  <cp:contentType/>
  <cp:contentStatus/>
</cp:coreProperties>
</file>