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Бюджет!#REF!</definedName>
    <definedName name="LAST_CELL" localSheetId="0">Бюджет!#REF!</definedName>
    <definedName name="SIGN" localSheetId="0">Бюджет!$A$18:$E$19</definedName>
  </definedNames>
  <calcPr calcId="124519"/>
</workbook>
</file>

<file path=xl/calcChain.xml><?xml version="1.0" encoding="utf-8"?>
<calcChain xmlns="http://schemas.openxmlformats.org/spreadsheetml/2006/main">
  <c r="E14" i="1"/>
  <c r="E18"/>
  <c r="E22"/>
  <c r="E26"/>
  <c r="E30"/>
  <c r="E34"/>
  <c r="D34"/>
  <c r="D33"/>
  <c r="E33" s="1"/>
  <c r="D32"/>
  <c r="E32" s="1"/>
  <c r="D31"/>
  <c r="E31" s="1"/>
  <c r="D30"/>
  <c r="D29"/>
  <c r="E29" s="1"/>
  <c r="D28"/>
  <c r="E28" s="1"/>
  <c r="D27"/>
  <c r="E27" s="1"/>
  <c r="D26"/>
  <c r="D25"/>
  <c r="E25" s="1"/>
  <c r="D24"/>
  <c r="E24" s="1"/>
  <c r="D18"/>
  <c r="C34"/>
  <c r="C33"/>
  <c r="C32"/>
  <c r="C31"/>
  <c r="C30"/>
  <c r="C29"/>
  <c r="C28"/>
  <c r="C13"/>
  <c r="C27"/>
  <c r="C26"/>
  <c r="C25"/>
  <c r="C24"/>
  <c r="D23"/>
  <c r="C22"/>
  <c r="C23"/>
  <c r="E23" s="1"/>
  <c r="D22"/>
  <c r="D21"/>
  <c r="E21" s="1"/>
  <c r="C21"/>
  <c r="C20"/>
  <c r="E20" s="1"/>
  <c r="C19"/>
  <c r="E19" s="1"/>
  <c r="C18"/>
  <c r="D17"/>
  <c r="E17" s="1"/>
  <c r="C17"/>
  <c r="D16"/>
  <c r="E16" s="1"/>
  <c r="D14"/>
  <c r="D13"/>
  <c r="E13" s="1"/>
  <c r="C16"/>
  <c r="C15"/>
  <c r="E15" s="1"/>
  <c r="C14"/>
  <c r="D12"/>
  <c r="C12"/>
  <c r="E12" s="1"/>
</calcChain>
</file>

<file path=xl/sharedStrings.xml><?xml version="1.0" encoding="utf-8"?>
<sst xmlns="http://schemas.openxmlformats.org/spreadsheetml/2006/main" count="57" uniqueCount="57">
  <si>
    <t>Бюджет: Бюджет МО "Таицкое городское поселение"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</si>
  <si>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</si>
  <si>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</si>
  <si>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</si>
  <si>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</si>
  <si>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</si>
  <si>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</si>
  <si>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</si>
  <si>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</si>
  <si>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</si>
  <si>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</si>
  <si>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</si>
  <si>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</si>
  <si>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</si>
  <si>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</si>
  <si>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</si>
  <si>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</si>
  <si>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</si>
  <si>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</si>
  <si>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</si>
  <si>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</si>
  <si>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</si>
  <si>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</si>
  <si>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</si>
  <si>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</si>
  <si>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</si>
  <si>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</si>
  <si>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</si>
  <si>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</si>
  <si>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</si>
  <si>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</si>
  <si>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</si>
  <si>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</si>
  <si>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</si>
  <si>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</si>
  <si>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</si>
  <si>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</si>
  <si>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</si>
  <si>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</si>
  <si>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</si>
  <si>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</si>
  <si>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</si>
  <si>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</si>
  <si>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</si>
  <si>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</si>
  <si>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</si>
  <si>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 xml:space="preserve">                                                                                         Приложение № 8</t>
  </si>
  <si>
    <t>Таицкое городское поселение</t>
  </si>
  <si>
    <t>тыс. руб.</t>
  </si>
  <si>
    <t xml:space="preserve">Код </t>
  </si>
  <si>
    <t>Наименование показателя</t>
  </si>
  <si>
    <t>Процент исполнения, %</t>
  </si>
  <si>
    <t>Бюджет на 2020 год</t>
  </si>
  <si>
    <t>Исполено за 1 квартал 2020 года</t>
  </si>
  <si>
    <t>к Постановлению Главы администрации</t>
  </si>
  <si>
    <t xml:space="preserve">от 15 апреля 2020 года № 168 </t>
  </si>
  <si>
    <t>Расходы МО Таицкое городское поселение по разделам и подразделам функциональной классификации расходов за 1 квартал 2020 года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</si>
</sst>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8.5"/>
      <name val="MS Sans Serif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7" fillId="0" borderId="0" xfId="0" applyFont="1"/>
    <xf numFmtId="0" fontId="5" fillId="0" borderId="0" xfId="0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4"/>
  <sheetViews>
    <sheetView showGridLines="0" tabSelected="1" topLeftCell="E1" workbookViewId="0">
      <selection activeCell="K13" sqref="K13"/>
    </sheetView>
  </sheetViews>
  <sheetFormatPr defaultRowHeight="12.75" customHeight="1" outlineLevelRow="1"/>
  <cols>
    <col min="1" max="1" width="10.28515625" customWidth="1"/>
    <col min="2" max="2" width="30.7109375" customWidth="1"/>
    <col min="3" max="4" width="15.42578125" customWidth="1"/>
    <col min="5" max="5" width="9.85546875" customWidth="1"/>
  </cols>
  <sheetData>
    <row r="1" spans="1:5" s="10" customFormat="1" ht="13.5">
      <c r="C1" s="11"/>
      <c r="D1" s="18" t="s">
        <v>46</v>
      </c>
      <c r="E1" s="18"/>
    </row>
    <row r="2" spans="1:5" s="10" customFormat="1" ht="13.5">
      <c r="B2" s="12"/>
      <c r="C2" s="11"/>
      <c r="D2" s="17"/>
      <c r="E2" s="11" t="s">
        <v>54</v>
      </c>
    </row>
    <row r="3" spans="1:5" s="10" customFormat="1" ht="13.5">
      <c r="A3" s="13"/>
      <c r="B3" s="13"/>
      <c r="C3" s="17"/>
      <c r="D3" s="17"/>
      <c r="E3" s="11" t="s">
        <v>47</v>
      </c>
    </row>
    <row r="4" spans="1:5" s="10" customFormat="1" ht="13.5">
      <c r="A4" s="13"/>
      <c r="B4" s="13"/>
      <c r="C4" s="17"/>
      <c r="D4" s="17"/>
      <c r="E4" s="11" t="s">
        <v>55</v>
      </c>
    </row>
    <row r="5" spans="1:5" s="10" customFormat="1" ht="13.5">
      <c r="C5" s="18"/>
      <c r="D5" s="18"/>
      <c r="E5" s="18"/>
    </row>
    <row r="6" spans="1:5">
      <c r="A6" s="19"/>
      <c r="B6" s="19"/>
      <c r="C6" s="19"/>
      <c r="D6" s="19"/>
      <c r="E6" s="19"/>
    </row>
    <row r="7" spans="1:5" s="14" customFormat="1" ht="39.75" customHeight="1">
      <c r="A7" s="20" t="s">
        <v>56</v>
      </c>
      <c r="B7" s="20"/>
      <c r="C7" s="20"/>
      <c r="D7" s="20"/>
      <c r="E7" s="20"/>
    </row>
    <row r="8" spans="1:5" ht="26.1" customHeight="1">
      <c r="A8" s="19" t="s">
        <v>0</v>
      </c>
      <c r="B8" s="21"/>
      <c r="C8" s="21"/>
      <c r="D8" s="21"/>
      <c r="E8" s="21"/>
    </row>
    <row r="9" spans="1:5" ht="12.75" customHeight="1">
      <c r="A9" s="19"/>
      <c r="B9" s="21"/>
      <c r="C9" s="21"/>
      <c r="D9" s="21"/>
      <c r="E9" s="21"/>
    </row>
    <row r="10" spans="1:5" ht="12.75" customHeight="1">
      <c r="A10" s="15" t="s">
        <v>48</v>
      </c>
      <c r="B10" s="15"/>
      <c r="C10" s="15"/>
      <c r="D10" s="15"/>
      <c r="E10" s="15"/>
    </row>
    <row r="11" spans="1:5" ht="40.5">
      <c r="A11" s="16" t="s">
        <v>49</v>
      </c>
      <c r="B11" s="16" t="s">
        <v>50</v>
      </c>
      <c r="C11" s="16" t="s">
        <v>52</v>
      </c>
      <c r="D11" s="16" t="s">
        <v>53</v>
      </c>
      <c r="E11" s="16" t="s">
        <v>51</v>
      </c>
    </row>
    <row r="12" spans="1:5" ht="22.5">
      <c r="A12" s="1" t="s">
        <v>1</v>
      </c>
      <c r="B12" s="2" t="s">
        <v>2</v>
      </c>
      <c r="C12" s="3">
        <f>15976920/1000</f>
        <v>15976.92</v>
      </c>
      <c r="D12" s="3">
        <f>2974099.42/1000</f>
        <v>2974.09942</v>
      </c>
      <c r="E12" s="3">
        <f>D12/C12*100</f>
        <v>18.614973474236589</v>
      </c>
    </row>
    <row r="13" spans="1:5" ht="67.5" outlineLevel="1">
      <c r="A13" s="4" t="s">
        <v>3</v>
      </c>
      <c r="B13" s="5" t="s">
        <v>4</v>
      </c>
      <c r="C13" s="6">
        <f>15565920/1000</f>
        <v>15565.92</v>
      </c>
      <c r="D13" s="6">
        <f>2869849.42/1000</f>
        <v>2869.84942</v>
      </c>
      <c r="E13" s="6">
        <f t="shared" ref="E13:E34" si="0">D13/C13*100</f>
        <v>18.436747844007936</v>
      </c>
    </row>
    <row r="14" spans="1:5" ht="56.25" outlineLevel="1">
      <c r="A14" s="4" t="s">
        <v>5</v>
      </c>
      <c r="B14" s="5" t="s">
        <v>6</v>
      </c>
      <c r="C14" s="6">
        <f>221000/1000</f>
        <v>221</v>
      </c>
      <c r="D14" s="6">
        <f>55250/1000</f>
        <v>55.25</v>
      </c>
      <c r="E14" s="6">
        <f t="shared" si="0"/>
        <v>25</v>
      </c>
    </row>
    <row r="15" spans="1:5" outlineLevel="1">
      <c r="A15" s="4" t="s">
        <v>7</v>
      </c>
      <c r="B15" s="5" t="s">
        <v>8</v>
      </c>
      <c r="C15" s="6">
        <f>50000/1000</f>
        <v>50</v>
      </c>
      <c r="D15" s="6">
        <v>0</v>
      </c>
      <c r="E15" s="6">
        <f t="shared" si="0"/>
        <v>0</v>
      </c>
    </row>
    <row r="16" spans="1:5" ht="22.5" outlineLevel="1">
      <c r="A16" s="4" t="s">
        <v>9</v>
      </c>
      <c r="B16" s="5" t="s">
        <v>10</v>
      </c>
      <c r="C16" s="6">
        <f>140000/1000</f>
        <v>140</v>
      </c>
      <c r="D16" s="6">
        <f>49000/1000</f>
        <v>49</v>
      </c>
      <c r="E16" s="6">
        <f t="shared" si="0"/>
        <v>35</v>
      </c>
    </row>
    <row r="17" spans="1:5">
      <c r="A17" s="1" t="s">
        <v>11</v>
      </c>
      <c r="B17" s="2" t="s">
        <v>12</v>
      </c>
      <c r="C17" s="3">
        <f>267200/1000</f>
        <v>267.2</v>
      </c>
      <c r="D17" s="3">
        <f>66650/1000</f>
        <v>66.650000000000006</v>
      </c>
      <c r="E17" s="3">
        <f t="shared" si="0"/>
        <v>24.943862275449106</v>
      </c>
    </row>
    <row r="18" spans="1:5" ht="22.5" outlineLevel="1">
      <c r="A18" s="4" t="s">
        <v>13</v>
      </c>
      <c r="B18" s="5" t="s">
        <v>14</v>
      </c>
      <c r="C18" s="6">
        <f>267200/1000</f>
        <v>267.2</v>
      </c>
      <c r="D18" s="6">
        <f>66650/1000</f>
        <v>66.650000000000006</v>
      </c>
      <c r="E18" s="6">
        <f t="shared" si="0"/>
        <v>24.943862275449106</v>
      </c>
    </row>
    <row r="19" spans="1:5" ht="33.75">
      <c r="A19" s="1" t="s">
        <v>15</v>
      </c>
      <c r="B19" s="2" t="s">
        <v>16</v>
      </c>
      <c r="C19" s="3">
        <f>100000/1000</f>
        <v>100</v>
      </c>
      <c r="D19" s="3">
        <v>0</v>
      </c>
      <c r="E19" s="3">
        <f t="shared" si="0"/>
        <v>0</v>
      </c>
    </row>
    <row r="20" spans="1:5" ht="45" outlineLevel="1">
      <c r="A20" s="4" t="s">
        <v>17</v>
      </c>
      <c r="B20" s="5" t="s">
        <v>18</v>
      </c>
      <c r="C20" s="6">
        <f>100000/1000</f>
        <v>100</v>
      </c>
      <c r="D20" s="6">
        <v>0</v>
      </c>
      <c r="E20" s="6">
        <f t="shared" si="0"/>
        <v>0</v>
      </c>
    </row>
    <row r="21" spans="1:5">
      <c r="A21" s="1" t="s">
        <v>19</v>
      </c>
      <c r="B21" s="2" t="s">
        <v>20</v>
      </c>
      <c r="C21" s="3">
        <f>19930609/1000</f>
        <v>19930.609</v>
      </c>
      <c r="D21" s="3">
        <f>353493.21/1000</f>
        <v>353.49321000000003</v>
      </c>
      <c r="E21" s="3">
        <f t="shared" si="0"/>
        <v>1.773619712272716</v>
      </c>
    </row>
    <row r="22" spans="1:5" ht="22.5" outlineLevel="1">
      <c r="A22" s="4" t="s">
        <v>21</v>
      </c>
      <c r="B22" s="5" t="s">
        <v>22</v>
      </c>
      <c r="C22" s="6">
        <f>17694609/1000</f>
        <v>17694.609</v>
      </c>
      <c r="D22" s="6">
        <f>326993.21/1000</f>
        <v>326.99321000000003</v>
      </c>
      <c r="E22" s="6">
        <f t="shared" si="0"/>
        <v>1.8479821170391504</v>
      </c>
    </row>
    <row r="23" spans="1:5" ht="22.5" outlineLevel="1">
      <c r="A23" s="4" t="s">
        <v>23</v>
      </c>
      <c r="B23" s="5" t="s">
        <v>24</v>
      </c>
      <c r="C23" s="6">
        <f>2236000/1000</f>
        <v>2236</v>
      </c>
      <c r="D23" s="6">
        <f>26500/1000</f>
        <v>26.5</v>
      </c>
      <c r="E23" s="6">
        <f t="shared" si="0"/>
        <v>1.1851520572450804</v>
      </c>
    </row>
    <row r="24" spans="1:5" ht="22.5">
      <c r="A24" s="1" t="s">
        <v>25</v>
      </c>
      <c r="B24" s="2" t="s">
        <v>26</v>
      </c>
      <c r="C24" s="3">
        <f>20665406/1000</f>
        <v>20665.405999999999</v>
      </c>
      <c r="D24" s="3">
        <f>4381361.05/1000</f>
        <v>4381.3610499999995</v>
      </c>
      <c r="E24" s="3">
        <f t="shared" si="0"/>
        <v>21.201427399974623</v>
      </c>
    </row>
    <row r="25" spans="1:5" outlineLevel="1">
      <c r="A25" s="4" t="s">
        <v>27</v>
      </c>
      <c r="B25" s="5" t="s">
        <v>28</v>
      </c>
      <c r="C25" s="6">
        <f>3042900/1000</f>
        <v>3042.9</v>
      </c>
      <c r="D25" s="6">
        <f>62739.83/1000</f>
        <v>62.739830000000005</v>
      </c>
      <c r="E25" s="6">
        <f t="shared" si="0"/>
        <v>2.0618433073712574</v>
      </c>
    </row>
    <row r="26" spans="1:5" outlineLevel="1">
      <c r="A26" s="4" t="s">
        <v>29</v>
      </c>
      <c r="B26" s="5" t="s">
        <v>30</v>
      </c>
      <c r="C26" s="6">
        <f>3554430/1000</f>
        <v>3554.43</v>
      </c>
      <c r="D26" s="6">
        <f>363403.03/1000</f>
        <v>363.40303</v>
      </c>
      <c r="E26" s="6">
        <f t="shared" si="0"/>
        <v>10.223946736888898</v>
      </c>
    </row>
    <row r="27" spans="1:5" outlineLevel="1">
      <c r="A27" s="4" t="s">
        <v>31</v>
      </c>
      <c r="B27" s="5" t="s">
        <v>32</v>
      </c>
      <c r="C27" s="6">
        <f>14068076/1000</f>
        <v>14068.075999999999</v>
      </c>
      <c r="D27" s="6">
        <f>3955218.19/1000</f>
        <v>3955.21819</v>
      </c>
      <c r="E27" s="6">
        <f t="shared" si="0"/>
        <v>28.114848043186573</v>
      </c>
    </row>
    <row r="28" spans="1:5">
      <c r="A28" s="1" t="s">
        <v>33</v>
      </c>
      <c r="B28" s="2" t="s">
        <v>34</v>
      </c>
      <c r="C28" s="3">
        <f>4789184.08/1000</f>
        <v>4789.18408</v>
      </c>
      <c r="D28" s="3">
        <f>1055856.78/1000</f>
        <v>1055.8567800000001</v>
      </c>
      <c r="E28" s="3">
        <f t="shared" si="0"/>
        <v>22.046694434013069</v>
      </c>
    </row>
    <row r="29" spans="1:5" outlineLevel="1">
      <c r="A29" s="4" t="s">
        <v>35</v>
      </c>
      <c r="B29" s="5" t="s">
        <v>36</v>
      </c>
      <c r="C29" s="6">
        <f>4789184.08/1000</f>
        <v>4789.18408</v>
      </c>
      <c r="D29" s="6">
        <f>1055856.78/1000</f>
        <v>1055.8567800000001</v>
      </c>
      <c r="E29" s="6">
        <f t="shared" si="0"/>
        <v>22.046694434013069</v>
      </c>
    </row>
    <row r="30" spans="1:5">
      <c r="A30" s="1" t="s">
        <v>37</v>
      </c>
      <c r="B30" s="2" t="s">
        <v>38</v>
      </c>
      <c r="C30" s="3">
        <f>32595891.5/1000</f>
        <v>32595.891500000002</v>
      </c>
      <c r="D30" s="3">
        <f>3316346.25/1000</f>
        <v>3316.3462500000001</v>
      </c>
      <c r="E30" s="3">
        <f t="shared" si="0"/>
        <v>10.174123478107662</v>
      </c>
    </row>
    <row r="31" spans="1:5" outlineLevel="1">
      <c r="A31" s="4" t="s">
        <v>39</v>
      </c>
      <c r="B31" s="5" t="s">
        <v>40</v>
      </c>
      <c r="C31" s="6">
        <f>32595891.5/1000</f>
        <v>32595.891500000002</v>
      </c>
      <c r="D31" s="6">
        <f>3316346.25/1000</f>
        <v>3316.3462500000001</v>
      </c>
      <c r="E31" s="6">
        <f t="shared" si="0"/>
        <v>10.174123478107662</v>
      </c>
    </row>
    <row r="32" spans="1:5">
      <c r="A32" s="1" t="s">
        <v>41</v>
      </c>
      <c r="B32" s="2" t="s">
        <v>42</v>
      </c>
      <c r="C32" s="3">
        <f>2050000/1000</f>
        <v>2050</v>
      </c>
      <c r="D32" s="3">
        <f>506606.16/1000</f>
        <v>506.60615999999999</v>
      </c>
      <c r="E32" s="3">
        <f t="shared" si="0"/>
        <v>24.712495609756097</v>
      </c>
    </row>
    <row r="33" spans="1:5" outlineLevel="1">
      <c r="A33" s="4" t="s">
        <v>43</v>
      </c>
      <c r="B33" s="5" t="s">
        <v>44</v>
      </c>
      <c r="C33" s="6">
        <f>2050000/1000</f>
        <v>2050</v>
      </c>
      <c r="D33" s="6">
        <f>506606.16/1000</f>
        <v>506.60615999999999</v>
      </c>
      <c r="E33" s="6">
        <f t="shared" si="0"/>
        <v>24.712495609756097</v>
      </c>
    </row>
    <row r="34" spans="1:5">
      <c r="A34" s="7" t="s">
        <v>45</v>
      </c>
      <c r="B34" s="8"/>
      <c r="C34" s="9">
        <f>96375210.58/1000</f>
        <v>96375.210579999999</v>
      </c>
      <c r="D34" s="9">
        <f>12654412.87/1000</f>
        <v>12654.412869999998</v>
      </c>
      <c r="E34" s="9">
        <f t="shared" si="0"/>
        <v>13.130360799051857</v>
      </c>
    </row>
  </sheetData>
  <mergeCells count="6">
    <mergeCell ref="D1:E1"/>
    <mergeCell ref="C5:E5"/>
    <mergeCell ref="A6:E6"/>
    <mergeCell ref="A7:E7"/>
    <mergeCell ref="A8:E8"/>
    <mergeCell ref="A9:E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rep:2.51.0.75</dc:description>
  <cp:lastModifiedBy>USER</cp:lastModifiedBy>
  <cp:lastPrinted>2020-08-12T12:30:56Z</cp:lastPrinted>
  <dcterms:created xsi:type="dcterms:W3CDTF">2020-08-11T13:33:10Z</dcterms:created>
  <dcterms:modified xsi:type="dcterms:W3CDTF">2020-08-12T12:30:58Z</dcterms:modified>
</cp:coreProperties>
</file>